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20" tabRatio="500" activeTab="5"/>
  </bookViews>
  <sheets>
    <sheet name="SUMMARY" sheetId="1" r:id="rId1"/>
    <sheet name="GEN GOVT" sheetId="2" r:id="rId2"/>
    <sheet name="SEWER" sheetId="3" r:id="rId3"/>
    <sheet name="WATER" sheetId="4" r:id="rId4"/>
    <sheet name="DEBT CAP.OUTLAY" sheetId="5" r:id="rId5"/>
    <sheet name="REVENUE" sheetId="6" r:id="rId6"/>
  </sheets>
  <definedNames>
    <definedName name="Excel_BuiltIn_Print_Area" localSheetId="4">'DEBT CAP.OUTLAY'!$A$1:$P$46</definedName>
    <definedName name="Excel_BuiltIn_Print_Area" localSheetId="1">'GEN GOVT'!$A$1:$Q$28</definedName>
    <definedName name="Excel_BuiltIn_Print_Area" localSheetId="5">'REVENUE'!$A$1:$N$23</definedName>
    <definedName name="Excel_BuiltIn_Print_Area" localSheetId="2">'SEWER'!$A$1:$S$30</definedName>
    <definedName name="Excel_BuiltIn_Print_Area" localSheetId="0">'SUMMARY'!$A$1:$P$19</definedName>
    <definedName name="Excel_BuiltIn_Print_Area" localSheetId="3">'WATER'!$A$1:$S$23</definedName>
    <definedName name="_xlnm.Print_Area" localSheetId="4">'DEBT CAP.OUTLAY'!$A$1:$P$46</definedName>
    <definedName name="_xlnm.Print_Area" localSheetId="1">'GEN GOVT'!$A$1:$Q$28</definedName>
    <definedName name="_xlnm.Print_Area" localSheetId="5">'REVENUE'!$A$1:$N$23</definedName>
    <definedName name="_xlnm.Print_Area" localSheetId="2">'SEWER'!$A$1:$S$30</definedName>
    <definedName name="_xlnm.Print_Area" localSheetId="0">'SUMMARY'!$A$1:$P$19</definedName>
    <definedName name="_xlnm.Print_Area" localSheetId="3">'WATER'!$A$1:$S$23</definedName>
  </definedNames>
  <calcPr fullCalcOnLoad="1"/>
</workbook>
</file>

<file path=xl/sharedStrings.xml><?xml version="1.0" encoding="utf-8"?>
<sst xmlns="http://schemas.openxmlformats.org/spreadsheetml/2006/main" count="231" uniqueCount="194">
  <si>
    <t>ITEM</t>
  </si>
  <si>
    <t>APPROP '19</t>
  </si>
  <si>
    <t>SPENT '19</t>
  </si>
  <si>
    <t>APPROP '20</t>
  </si>
  <si>
    <t>SPENT '20</t>
  </si>
  <si>
    <t>Approp 2021</t>
  </si>
  <si>
    <t xml:space="preserve">  Spent 2021</t>
  </si>
  <si>
    <t>APPROP 2022</t>
  </si>
  <si>
    <t>Spent 2022</t>
  </si>
  <si>
    <t>2022 +/-</t>
  </si>
  <si>
    <t>Budget request</t>
  </si>
  <si>
    <t>% Change</t>
  </si>
  <si>
    <t>BDGT COMM</t>
  </si>
  <si>
    <t>APPROP</t>
  </si>
  <si>
    <t>EST 12/31</t>
  </si>
  <si>
    <t>RECOMMEND</t>
  </si>
  <si>
    <t>NOT REC</t>
  </si>
  <si>
    <t>MARCH '23</t>
  </si>
  <si>
    <t>1. GENERAL GOVT</t>
  </si>
  <si>
    <t>2. CONTINGENCY</t>
  </si>
  <si>
    <t>3. SEWER SYSTEM</t>
  </si>
  <si>
    <t>4. WATER SYSTEM</t>
  </si>
  <si>
    <t>5. BOND PRINC &amp; INT</t>
  </si>
  <si>
    <t>6. CAPITAL OUTLAY</t>
  </si>
  <si>
    <t>7. CAPITAL RESERVE</t>
  </si>
  <si>
    <t xml:space="preserve">   TOTAL BUDGET</t>
  </si>
  <si>
    <t>LESS CAPITAL BUDGET</t>
  </si>
  <si>
    <t>NET OPERATING BUDGET</t>
  </si>
  <si>
    <t>Operating Budget</t>
  </si>
  <si>
    <t xml:space="preserve"> </t>
  </si>
  <si>
    <t>Page 1</t>
  </si>
  <si>
    <t xml:space="preserve"> SPENT '19</t>
  </si>
  <si>
    <t>Spent '20</t>
  </si>
  <si>
    <t>APPROP '21</t>
  </si>
  <si>
    <t>SPENT '21</t>
  </si>
  <si>
    <t>APPROP '22</t>
  </si>
  <si>
    <t>EST 2022</t>
  </si>
  <si>
    <t>2021 +/-</t>
  </si>
  <si>
    <t>Change</t>
  </si>
  <si>
    <t>Spent</t>
  </si>
  <si>
    <t>EST vs Budg</t>
  </si>
  <si>
    <t>Request</t>
  </si>
  <si>
    <t>1.SALARIES (101)</t>
  </si>
  <si>
    <t>2.OFFICE EXPENSES (102)</t>
  </si>
  <si>
    <t>3.AUDIT(115)</t>
  </si>
  <si>
    <t>4.LEGAL (103)</t>
  </si>
  <si>
    <t>discharge</t>
  </si>
  <si>
    <t>5.FICA/MEDICARE(104)</t>
  </si>
  <si>
    <t>6.EMPLOYEE BENEFITS(105)</t>
  </si>
  <si>
    <t>7.RETIREMENT (106)</t>
  </si>
  <si>
    <t>8.INSURANCE(107) P&amp;L,workm</t>
  </si>
  <si>
    <t>9.MEMBERSHIP/EDUC(108)</t>
  </si>
  <si>
    <t>10.STATE LIC/FEES(111)</t>
  </si>
  <si>
    <t>TOTAL</t>
  </si>
  <si>
    <t>CONTINGENCY (117)</t>
  </si>
  <si>
    <t>TOTAL WITH CONTINGENCY</t>
  </si>
  <si>
    <t>Page 2</t>
  </si>
  <si>
    <t xml:space="preserve">  </t>
  </si>
  <si>
    <t>APPROP '17</t>
  </si>
  <si>
    <t>APPROP 19</t>
  </si>
  <si>
    <t>SPENT ‘20</t>
  </si>
  <si>
    <t>APPROP ‘21</t>
  </si>
  <si>
    <t xml:space="preserve"> SPENT ‘21</t>
  </si>
  <si>
    <t>APPROP ‘22</t>
  </si>
  <si>
    <t>EST SPENT</t>
  </si>
  <si>
    <t>CHANGE</t>
  </si>
  <si>
    <t>VS Budget</t>
  </si>
  <si>
    <t>REQUEST</t>
  </si>
  <si>
    <t>1.LABOR(301)</t>
  </si>
  <si>
    <t>3% plus new employee</t>
  </si>
  <si>
    <t>2.LAB EXPENSE(302) Eastern An</t>
  </si>
  <si>
    <t>3.SUPPLIES (303)</t>
  </si>
  <si>
    <t>4.TRUCK GAS (304)</t>
  </si>
  <si>
    <t>5.TRUCK MAINT (305)</t>
  </si>
  <si>
    <t>6.MATERIALS (306)</t>
  </si>
  <si>
    <t>7.REP/REPLACE EQUIP (307)</t>
  </si>
  <si>
    <t>8.UNIFORMS (308)</t>
  </si>
  <si>
    <t>new employee</t>
  </si>
  <si>
    <t>9.CHEM/SHL/DECHL (309)</t>
  </si>
  <si>
    <t>##</t>
  </si>
  <si>
    <t>10.ELEC-PLANT(310)</t>
  </si>
  <si>
    <t>11.MISCELLANEOUS (311)</t>
  </si>
  <si>
    <t>12.SAFETY EQUIP (312)</t>
  </si>
  <si>
    <t>13.TOOLS (313)</t>
  </si>
  <si>
    <t>14.BUILDING MAINT/REPAIR (314)</t>
  </si>
  <si>
    <t>15.SERVICE/OUTSIDE CONTR (315)</t>
  </si>
  <si>
    <t>16.SLUDGE REMOVAL (315A)</t>
  </si>
  <si>
    <t>17.ELEC-PUMP STA (316)</t>
  </si>
  <si>
    <t>18.MAINT-PUMP STAT(316A)</t>
  </si>
  <si>
    <t>19.PROPANE (317)</t>
  </si>
  <si>
    <t>21.TESTING EPA &amp; STATE (318)</t>
  </si>
  <si>
    <t>includes sludge</t>
  </si>
  <si>
    <t>TOTAL:</t>
  </si>
  <si>
    <t>Page 3</t>
  </si>
  <si>
    <t xml:space="preserve"> APPROP '21</t>
  </si>
  <si>
    <t>SPENT 2021</t>
  </si>
  <si>
    <t>1.LABOR (201)</t>
  </si>
  <si>
    <t>2.BLDG.MAT/REP(207)</t>
  </si>
  <si>
    <t>3.MISCELLANEOUS(211)</t>
  </si>
  <si>
    <t>4.ELEC-STORAGE TANKS(213)</t>
  </si>
  <si>
    <t>5.TOOLS(215)</t>
  </si>
  <si>
    <t>6.ELEC-ROYCE WELL(217)</t>
  </si>
  <si>
    <t>7.PROPANE-PUMP(218)</t>
  </si>
  <si>
    <t>8.CHEMICALS(204)</t>
  </si>
  <si>
    <t>9.SYSTEM MAINT (208)</t>
  </si>
  <si>
    <t>10.TESTING (209) Backflow</t>
  </si>
  <si>
    <t>SERVICE OUTSIDE CONTRAC</t>
  </si>
  <si>
    <t>## no well. Comunications</t>
  </si>
  <si>
    <t>12.WATER SYSTEMS CONTRA</t>
  </si>
  <si>
    <t>Page 4</t>
  </si>
  <si>
    <t>SPENT "20</t>
  </si>
  <si>
    <t>Inc/Decrease</t>
  </si>
  <si>
    <t>DEBT SERVICE:</t>
  </si>
  <si>
    <t>Vs Budget</t>
  </si>
  <si>
    <t>1. Bond Principal - Geneva St  (118)</t>
  </si>
  <si>
    <t>2. Bond Principal - Storage Tank  (118)</t>
  </si>
  <si>
    <t>3. Bond Principal - Clarifier</t>
  </si>
  <si>
    <t>4. Loan Principal - Truck (2016)</t>
  </si>
  <si>
    <t>matures April</t>
  </si>
  <si>
    <t>5. Bond Principal - Solar Array</t>
  </si>
  <si>
    <t>6. Bond Principal - Generator</t>
  </si>
  <si>
    <t>7. Bond Principal - Ground Water</t>
  </si>
  <si>
    <t>8. Bond Principal - Town Hall Water</t>
  </si>
  <si>
    <t>9. Loan Principal- 2019 Truck</t>
  </si>
  <si>
    <t>10. Land Purchase</t>
  </si>
  <si>
    <t>TOTAL BOND PRINCIPAL</t>
  </si>
  <si>
    <t>1. Bond Interest - Geneva St (119)</t>
  </si>
  <si>
    <t>2. Bond Interest - Storage Tank (119)</t>
  </si>
  <si>
    <t>3. Bond Interest - Clarifier</t>
  </si>
  <si>
    <t>4. Loan  Interest - Truck (2016)</t>
  </si>
  <si>
    <t>5. Bond Interest - Solar Array</t>
  </si>
  <si>
    <t>6. Bond Interest - Generator</t>
  </si>
  <si>
    <t>7. Bond Interest - Ground Water</t>
  </si>
  <si>
    <t>8. Bond Interest _ Town Hall Water</t>
  </si>
  <si>
    <t>9. Loan Interest - 2019 Truck</t>
  </si>
  <si>
    <t>10. Interest Line of Credit-Ground Water</t>
  </si>
  <si>
    <t>TOTAL BOND INTEREST</t>
  </si>
  <si>
    <t xml:space="preserve">  TOTAL DEBT PAYMENTS</t>
  </si>
  <si>
    <t>CAPITAL OUTLAY:</t>
  </si>
  <si>
    <t>1.VEHICLES</t>
  </si>
  <si>
    <t>2.EQUIPMENT</t>
  </si>
  <si>
    <t xml:space="preserve">3.NEW CONSTRUCTION  </t>
  </si>
  <si>
    <t xml:space="preserve">4.SYSTEM IMPROVEMENT </t>
  </si>
  <si>
    <t xml:space="preserve">  TOTAL CAPITAL OUTLAY</t>
  </si>
  <si>
    <t>Page 5</t>
  </si>
  <si>
    <t>Matures on</t>
  </si>
  <si>
    <t>Principal Balance 12/31/2022</t>
  </si>
  <si>
    <t>Geneva St</t>
  </si>
  <si>
    <t>Latting Lane Tank</t>
  </si>
  <si>
    <t>Clarifier</t>
  </si>
  <si>
    <t>Truck w/plow- (2016)</t>
  </si>
  <si>
    <t>Solar Array</t>
  </si>
  <si>
    <t>Generator</t>
  </si>
  <si>
    <t>Ground Water-Land purchase</t>
  </si>
  <si>
    <t>Town Hall Water</t>
  </si>
  <si>
    <t>2019 Truck</t>
  </si>
  <si>
    <t>Line of Credit</t>
  </si>
  <si>
    <t>Ground Water Discharge Line of Credit</t>
  </si>
  <si>
    <t>Total</t>
  </si>
  <si>
    <t>ACCT #</t>
  </si>
  <si>
    <t>REVENUE SOURCE</t>
  </si>
  <si>
    <t>Budget '19</t>
  </si>
  <si>
    <t>ACTUAL '19</t>
  </si>
  <si>
    <t>BUDGET '20</t>
  </si>
  <si>
    <t>ACTUAL '20</t>
  </si>
  <si>
    <t>BUDGET 2021</t>
  </si>
  <si>
    <t>ACTUAL 2021</t>
  </si>
  <si>
    <t>BUDGET 2022</t>
  </si>
  <si>
    <t>BUDGET 2023</t>
  </si>
  <si>
    <t>EXPLANATION</t>
  </si>
  <si>
    <t>EST Vs Budget</t>
  </si>
  <si>
    <t>CDBG/OTHER GRANTS</t>
  </si>
  <si>
    <t>ARPA</t>
  </si>
  <si>
    <t>No ARPA</t>
  </si>
  <si>
    <t>WATER SUPPLY CHARGES</t>
  </si>
  <si>
    <t>3% increase</t>
  </si>
  <si>
    <t>SEWER USER CHARGES</t>
  </si>
  <si>
    <t>SEWER SURCHARGE</t>
  </si>
  <si>
    <t>OTHER CHARGES</t>
  </si>
  <si>
    <t>INT ON INVESTMENTS</t>
  </si>
  <si>
    <t>OTHER MISC REV &amp; TIE INS</t>
  </si>
  <si>
    <t>CARBON CREDITS</t>
  </si>
  <si>
    <t>Carbon Credits Solar</t>
  </si>
  <si>
    <t>NET METERING</t>
  </si>
  <si>
    <t>Net Metering</t>
  </si>
  <si>
    <t>BACK FLOW INCOME</t>
  </si>
  <si>
    <t>SUB-TOTAL</t>
  </si>
  <si>
    <t>TOTAL LESS GRANTS</t>
  </si>
  <si>
    <t>Op Budget</t>
  </si>
  <si>
    <t>FROM BONDS/NOTES/GRANTS</t>
  </si>
  <si>
    <t>PRECINCT TAX</t>
  </si>
  <si>
    <t>From Unassigned Fund Balance</t>
  </si>
  <si>
    <t>TOTAL REVENUES</t>
  </si>
  <si>
    <t>Page 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</si>
</sst>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\-[$$-409]#,##0"/>
    <numFmt numFmtId="165" formatCode="[$$-409]#,##0.00;[Red]\-[$$-409]#,##0.00"/>
    <numFmt numFmtId="166" formatCode="[$$-409]#,##0;[Red]\-[$$-409]#,##0"/>
    <numFmt numFmtId="167" formatCode="[$-409]m/d/yyyy"/>
    <numFmt numFmtId="168" formatCode="\$#,##0\ ;[Red]&quot;($&quot;#,##0\)"/>
    <numFmt numFmtId="169" formatCode="&quot; $&quot;* #,##0.00\ ;&quot; $&quot;* \(#,##0.00\);&quot; $&quot;* \-#\ ;\ @\ "/>
    <numFmt numFmtId="170" formatCode="&quot; $&quot;* #,##0\ ;&quot; $&quot;* \(#,##0\);&quot; $&quot;* &quot;- &quot;;\ @\ 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0" xfId="57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70" fontId="1" fillId="0" borderId="0" xfId="44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0"/>
  <sheetViews>
    <sheetView zoomScalePageLayoutView="0" workbookViewId="0" topLeftCell="A1">
      <selection activeCell="F34" sqref="F34"/>
    </sheetView>
  </sheetViews>
  <sheetFormatPr defaultColWidth="11.421875" defaultRowHeight="12.75" customHeight="1"/>
  <cols>
    <col min="1" max="1" width="27.8515625" style="0" customWidth="1"/>
    <col min="2" max="2" width="11.421875" style="0" customWidth="1"/>
    <col min="3" max="3" width="11.00390625" style="0" customWidth="1"/>
    <col min="4" max="4" width="12.140625" style="0" customWidth="1"/>
    <col min="5" max="5" width="11.00390625" style="0" customWidth="1"/>
    <col min="6" max="6" width="12.00390625" style="0" customWidth="1"/>
    <col min="7" max="9" width="13.00390625" style="0" customWidth="1"/>
    <col min="10" max="10" width="14.421875" style="0" customWidth="1"/>
    <col min="11" max="11" width="14.7109375" style="0" customWidth="1"/>
    <col min="12" max="12" width="12.421875" style="0" customWidth="1"/>
    <col min="13" max="13" width="12.00390625" style="0" customWidth="1"/>
    <col min="14" max="14" width="12.7109375" style="0" customWidth="1"/>
    <col min="15" max="15" width="12.421875" style="0" customWidth="1"/>
    <col min="16" max="16" width="13.421875" style="0" customWidth="1"/>
    <col min="17" max="16384" width="8.8515625" style="0" customWidth="1"/>
  </cols>
  <sheetData>
    <row r="1" spans="1:64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12</v>
      </c>
      <c r="O1" s="4" t="s">
        <v>13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4.25" customHeight="1">
      <c r="A2" s="5"/>
      <c r="B2" s="5"/>
      <c r="C2" s="6"/>
      <c r="D2" s="5"/>
      <c r="E2" s="5"/>
      <c r="F2" s="5"/>
      <c r="G2" s="6"/>
      <c r="H2" s="6"/>
      <c r="I2" s="2" t="s">
        <v>14</v>
      </c>
      <c r="K2" s="6">
        <v>2023</v>
      </c>
      <c r="L2" s="5"/>
      <c r="M2" s="5" t="s">
        <v>15</v>
      </c>
      <c r="N2" s="6" t="s">
        <v>16</v>
      </c>
      <c r="O2" s="5" t="s">
        <v>17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ht="14.25" customHeight="1"/>
    <row r="4" spans="1:15" ht="15" customHeight="1">
      <c r="A4" s="7" t="s">
        <v>18</v>
      </c>
      <c r="B4" s="8">
        <f>'GEN GOVT'!B15</f>
        <v>95519</v>
      </c>
      <c r="C4" s="8">
        <f>'GEN GOVT'!C15</f>
        <v>103158</v>
      </c>
      <c r="D4" s="8">
        <f>'GEN GOVT'!D15</f>
        <v>102800</v>
      </c>
      <c r="E4" s="8">
        <f>'GEN GOVT'!E15</f>
        <v>106213</v>
      </c>
      <c r="F4" s="8">
        <f>'GEN GOVT'!F15</f>
        <v>95750</v>
      </c>
      <c r="G4" s="8">
        <f>'GEN GOVT'!G15</f>
        <v>97823</v>
      </c>
      <c r="H4" s="8">
        <f>'GEN GOVT'!H15</f>
        <v>97780</v>
      </c>
      <c r="I4" s="8">
        <f>'GEN GOVT'!I18</f>
        <v>92509</v>
      </c>
      <c r="J4" s="8">
        <f aca="true" t="shared" si="0" ref="J4:J9">H4-I4</f>
        <v>5271</v>
      </c>
      <c r="K4" s="8">
        <f>'GEN GOVT'!K15</f>
        <v>101315</v>
      </c>
      <c r="L4" s="9">
        <f>(K4-H4)/H4</f>
        <v>0.03615258744119452</v>
      </c>
      <c r="M4" s="10"/>
      <c r="N4" s="10"/>
      <c r="O4" s="10">
        <f aca="true" t="shared" si="1" ref="O4:O9">M4</f>
        <v>0</v>
      </c>
    </row>
    <row r="5" spans="1:15" ht="15" customHeight="1">
      <c r="A5" s="7" t="s">
        <v>19</v>
      </c>
      <c r="B5" s="8">
        <f>'GEN GOVT'!B17</f>
        <v>5000</v>
      </c>
      <c r="C5" s="8">
        <f>'GEN GOVT'!C17</f>
        <v>1815</v>
      </c>
      <c r="D5" s="8">
        <f>'GEN GOVT'!D17</f>
        <v>3000</v>
      </c>
      <c r="E5" s="8">
        <f>'GEN GOVT'!E17</f>
        <v>0</v>
      </c>
      <c r="F5" s="8">
        <f>'GEN GOVT'!F17</f>
        <v>1000</v>
      </c>
      <c r="G5" s="8">
        <f>'GEN GOVT'!G17</f>
        <v>691</v>
      </c>
      <c r="H5" s="8">
        <f>'GEN GOVT'!H17</f>
        <v>1000</v>
      </c>
      <c r="I5">
        <f>'GEN GOVT'!I17</f>
        <v>115</v>
      </c>
      <c r="J5" s="8">
        <f t="shared" si="0"/>
        <v>885</v>
      </c>
      <c r="K5" s="8">
        <f>'GEN GOVT'!K17</f>
        <v>1000</v>
      </c>
      <c r="L5" s="9">
        <f>(K5-H5)/H5</f>
        <v>0</v>
      </c>
      <c r="M5" s="10"/>
      <c r="N5" s="10"/>
      <c r="O5" s="10">
        <f t="shared" si="1"/>
        <v>0</v>
      </c>
    </row>
    <row r="6" spans="1:15" ht="15" customHeight="1">
      <c r="A6" s="7" t="s">
        <v>20</v>
      </c>
      <c r="B6" s="8">
        <f>SEWER!E25</f>
        <v>161361</v>
      </c>
      <c r="C6" s="8">
        <f>SEWER!D25</f>
        <v>159421</v>
      </c>
      <c r="D6" s="8">
        <f>SEWER!E25</f>
        <v>161361</v>
      </c>
      <c r="E6" s="8">
        <f>SEWER!F25</f>
        <v>168923</v>
      </c>
      <c r="F6" s="8">
        <f>SEWER!G25</f>
        <v>168010</v>
      </c>
      <c r="G6" s="8">
        <f>SEWER!I25</f>
        <v>180200</v>
      </c>
      <c r="H6" s="8">
        <f>SEWER!I25</f>
        <v>180200</v>
      </c>
      <c r="I6" s="8">
        <f>SEWER!J25</f>
        <v>163950</v>
      </c>
      <c r="J6" s="8">
        <f t="shared" si="0"/>
        <v>16250</v>
      </c>
      <c r="K6" s="8">
        <f>SEWER!L25</f>
        <v>199900</v>
      </c>
      <c r="L6" s="9">
        <f>(K6-H6)/H6</f>
        <v>0.10932297447280799</v>
      </c>
      <c r="M6" s="10"/>
      <c r="N6" s="10"/>
      <c r="O6" s="10">
        <f t="shared" si="1"/>
        <v>0</v>
      </c>
    </row>
    <row r="7" spans="1:15" ht="15" customHeight="1">
      <c r="A7" s="7" t="s">
        <v>21</v>
      </c>
      <c r="B7" s="8">
        <f>WATER!B15</f>
        <v>79500</v>
      </c>
      <c r="C7" s="8">
        <f>WATER!C15</f>
        <v>71438</v>
      </c>
      <c r="D7" s="8">
        <f>WATER!B15</f>
        <v>79500</v>
      </c>
      <c r="E7" s="8">
        <f>WATER!C15</f>
        <v>71438</v>
      </c>
      <c r="F7" s="8">
        <f>WATER!F15</f>
        <v>96850</v>
      </c>
      <c r="G7" s="8">
        <f>WATER!G15</f>
        <v>69154</v>
      </c>
      <c r="H7" s="8">
        <f>WATER!H15</f>
        <v>101150</v>
      </c>
      <c r="I7" s="8">
        <f>WATER!I15</f>
        <v>82535</v>
      </c>
      <c r="J7" s="8">
        <f t="shared" si="0"/>
        <v>18615</v>
      </c>
      <c r="K7" s="8">
        <f>WATER!K15</f>
        <v>96750</v>
      </c>
      <c r="L7" s="9">
        <f>(K7-H7)/H7</f>
        <v>-0.043499752842313395</v>
      </c>
      <c r="M7" s="10"/>
      <c r="N7" s="10"/>
      <c r="O7" s="10">
        <f t="shared" si="1"/>
        <v>0</v>
      </c>
    </row>
    <row r="8" spans="1:15" ht="15" customHeight="1">
      <c r="A8" s="7" t="s">
        <v>22</v>
      </c>
      <c r="B8" s="8">
        <f>'DEBT CAP.OUTLAY'!B26</f>
        <v>111158</v>
      </c>
      <c r="C8" s="8">
        <f>'DEBT CAP.OUTLAY'!C26</f>
        <v>105316</v>
      </c>
      <c r="D8" s="8">
        <f>'DEBT CAP.OUTLAY'!D26</f>
        <v>109272</v>
      </c>
      <c r="E8" s="8">
        <f>'DEBT CAP.OUTLAY'!E26</f>
        <v>109263</v>
      </c>
      <c r="F8" s="8">
        <f>'DEBT CAP.OUTLAY'!F26</f>
        <v>109966</v>
      </c>
      <c r="G8" s="8">
        <f>'DEBT CAP.OUTLAY'!G26</f>
        <v>111345</v>
      </c>
      <c r="H8" s="8">
        <f>'DEBT CAP.OUTLAY'!H26</f>
        <v>114126</v>
      </c>
      <c r="I8" s="8">
        <f>'DEBT CAP.OUTLAY'!I26</f>
        <v>113289</v>
      </c>
      <c r="J8" s="8">
        <f t="shared" si="0"/>
        <v>837</v>
      </c>
      <c r="K8" s="8">
        <f>'DEBT CAP.OUTLAY'!K26</f>
        <v>109642</v>
      </c>
      <c r="L8" s="9">
        <f>(K8-H8)/H8</f>
        <v>-0.03928990764593519</v>
      </c>
      <c r="M8" s="10"/>
      <c r="N8" s="10"/>
      <c r="O8" s="10">
        <f t="shared" si="1"/>
        <v>0</v>
      </c>
    </row>
    <row r="9" spans="1:15" ht="15" customHeight="1">
      <c r="A9" s="7" t="s">
        <v>23</v>
      </c>
      <c r="B9" s="8">
        <f>'DEBT CAP.OUTLAY'!B33</f>
        <v>1035000</v>
      </c>
      <c r="C9" s="8">
        <f>'DEBT CAP.OUTLAY'!C33</f>
        <v>119420</v>
      </c>
      <c r="D9" s="8">
        <f>'DEBT CAP.OUTLAY'!D33</f>
        <v>33000</v>
      </c>
      <c r="E9" s="8">
        <f>'DEBT CAP.OUTLAY'!E33</f>
        <v>33634</v>
      </c>
      <c r="F9" s="8">
        <f>'DEBT CAP.OUTLAY'!F33</f>
        <v>3000</v>
      </c>
      <c r="G9" s="8">
        <v>3252</v>
      </c>
      <c r="H9" s="8">
        <f>'DEBT CAP.OUTLAY'!H33</f>
        <v>1876000</v>
      </c>
      <c r="I9" s="8">
        <f>'DEBT CAP.OUTLAY'!I33</f>
        <v>33899</v>
      </c>
      <c r="J9" s="8">
        <f t="shared" si="0"/>
        <v>1842101</v>
      </c>
      <c r="K9">
        <v>0</v>
      </c>
      <c r="L9" s="9"/>
      <c r="M9" s="10"/>
      <c r="N9" s="11"/>
      <c r="O9" s="10">
        <f t="shared" si="1"/>
        <v>0</v>
      </c>
    </row>
    <row r="10" spans="1:15" ht="15" customHeight="1">
      <c r="A10" s="7" t="s">
        <v>24</v>
      </c>
      <c r="B10" s="12"/>
      <c r="C10" s="12"/>
      <c r="D10" s="12"/>
      <c r="E10" s="12"/>
      <c r="H10" s="8"/>
      <c r="J10" s="8"/>
      <c r="L10" s="9"/>
      <c r="M10" s="11"/>
      <c r="N10" s="13"/>
      <c r="O10" s="11"/>
    </row>
    <row r="11" spans="1:16" ht="15" customHeight="1">
      <c r="A11" t="s">
        <v>25</v>
      </c>
      <c r="B11" s="8">
        <f aca="true" t="shared" si="2" ref="B11:I11">SUM(B4:B10)</f>
        <v>1487538</v>
      </c>
      <c r="C11" s="8">
        <f t="shared" si="2"/>
        <v>560568</v>
      </c>
      <c r="D11" s="8">
        <f t="shared" si="2"/>
        <v>488933</v>
      </c>
      <c r="E11" s="14">
        <f t="shared" si="2"/>
        <v>489471</v>
      </c>
      <c r="F11" s="14">
        <f t="shared" si="2"/>
        <v>474576</v>
      </c>
      <c r="G11" s="14">
        <f t="shared" si="2"/>
        <v>462465</v>
      </c>
      <c r="H11" s="8">
        <f t="shared" si="2"/>
        <v>2370256</v>
      </c>
      <c r="I11" s="8">
        <f t="shared" si="2"/>
        <v>486297</v>
      </c>
      <c r="J11" s="8">
        <f>H11-I11</f>
        <v>1883959</v>
      </c>
      <c r="K11" s="8">
        <f>SUM(K4:K10)</f>
        <v>508607</v>
      </c>
      <c r="L11" s="9"/>
      <c r="M11" s="10"/>
      <c r="N11" s="10"/>
      <c r="O11" s="10">
        <f>M11</f>
        <v>0</v>
      </c>
      <c r="P11" s="10"/>
    </row>
    <row r="12" spans="1:14" ht="15" customHeight="1">
      <c r="A12" t="s">
        <v>26</v>
      </c>
      <c r="B12" s="8">
        <f>-B9</f>
        <v>-1035000</v>
      </c>
      <c r="C12" s="8">
        <f>-C9</f>
        <v>-119420</v>
      </c>
      <c r="D12" s="8">
        <v>-33000</v>
      </c>
      <c r="E12" s="8">
        <f aca="true" t="shared" si="3" ref="E12:K12">-E9</f>
        <v>-33634</v>
      </c>
      <c r="F12">
        <f t="shared" si="3"/>
        <v>-3000</v>
      </c>
      <c r="G12" s="15">
        <f t="shared" si="3"/>
        <v>-3252</v>
      </c>
      <c r="H12" s="8">
        <f t="shared" si="3"/>
        <v>-1876000</v>
      </c>
      <c r="I12" s="8">
        <f t="shared" si="3"/>
        <v>-33899</v>
      </c>
      <c r="J12" s="8">
        <f t="shared" si="3"/>
        <v>-1842101</v>
      </c>
      <c r="K12" s="8">
        <f t="shared" si="3"/>
        <v>0</v>
      </c>
      <c r="L12" s="16"/>
      <c r="M12" s="11"/>
      <c r="N12" s="10"/>
    </row>
    <row r="13" spans="1:13" ht="12.75" customHeight="1">
      <c r="A13" t="s">
        <v>27</v>
      </c>
      <c r="B13" s="8">
        <f aca="true" t="shared" si="4" ref="B13:K13">SUM(B11:B12)</f>
        <v>452538</v>
      </c>
      <c r="C13" s="8">
        <f t="shared" si="4"/>
        <v>441148</v>
      </c>
      <c r="D13" s="17">
        <f t="shared" si="4"/>
        <v>455933</v>
      </c>
      <c r="E13" s="17">
        <f t="shared" si="4"/>
        <v>455837</v>
      </c>
      <c r="F13" s="17">
        <f t="shared" si="4"/>
        <v>471576</v>
      </c>
      <c r="G13" s="17">
        <f t="shared" si="4"/>
        <v>459213</v>
      </c>
      <c r="H13" s="8">
        <f t="shared" si="4"/>
        <v>494256</v>
      </c>
      <c r="I13" s="8">
        <f t="shared" si="4"/>
        <v>452398</v>
      </c>
      <c r="J13" s="8">
        <f t="shared" si="4"/>
        <v>41858</v>
      </c>
      <c r="K13" s="8">
        <f t="shared" si="4"/>
        <v>508607</v>
      </c>
      <c r="L13" s="9">
        <f>(K13-H13)/H13</f>
        <v>0.029035560519245086</v>
      </c>
      <c r="M13" s="7" t="s">
        <v>28</v>
      </c>
    </row>
    <row r="14" spans="2:12" ht="12.75" customHeight="1">
      <c r="B14" s="18"/>
      <c r="C14" s="18"/>
      <c r="D14" s="18"/>
      <c r="E14" s="18"/>
      <c r="F14" s="19"/>
      <c r="J14" s="7" t="s">
        <v>29</v>
      </c>
      <c r="L14" s="20">
        <f>K13-H13</f>
        <v>14351</v>
      </c>
    </row>
    <row r="15" spans="2:12" ht="18" customHeight="1">
      <c r="B15" s="21"/>
      <c r="C15" s="21"/>
      <c r="D15" s="21"/>
      <c r="E15" s="21"/>
      <c r="F15" s="18"/>
      <c r="L15" s="22" t="s">
        <v>30</v>
      </c>
    </row>
    <row r="16" spans="1:12" ht="15.75" customHeight="1">
      <c r="A16" s="23"/>
      <c r="B16" s="21"/>
      <c r="C16" s="21"/>
      <c r="D16" s="21"/>
      <c r="E16" s="21"/>
      <c r="F16" s="18"/>
      <c r="G16" s="18"/>
      <c r="H16" s="18"/>
      <c r="I16" s="18"/>
      <c r="J16" s="18"/>
      <c r="K16" s="24"/>
      <c r="L16" s="25"/>
    </row>
    <row r="17" spans="1:12" ht="15.75" customHeight="1">
      <c r="A17" s="23"/>
      <c r="B17" s="26"/>
      <c r="C17" s="26"/>
      <c r="D17" s="26"/>
      <c r="E17" s="26"/>
      <c r="F17" s="18"/>
      <c r="G17" s="18"/>
      <c r="H17" s="18"/>
      <c r="I17" s="18"/>
      <c r="J17" s="18"/>
      <c r="K17" s="17"/>
      <c r="L17" s="25"/>
    </row>
    <row r="18" spans="2:12" ht="15.75" customHeight="1">
      <c r="B18" s="21"/>
      <c r="C18" s="21"/>
      <c r="D18" s="21"/>
      <c r="E18" s="21"/>
      <c r="F18" s="18"/>
      <c r="K18" s="17"/>
      <c r="L18" s="25"/>
    </row>
    <row r="19" ht="12.75" customHeight="1">
      <c r="K19" s="8"/>
    </row>
    <row r="20" ht="12.75" customHeight="1">
      <c r="K20" s="8"/>
    </row>
  </sheetData>
  <sheetProtection selectLockedCells="1" selectUnlockedCells="1"/>
  <printOptions gridLines="1"/>
  <pageMargins left="0.25" right="0.25" top="1" bottom="1" header="0.5" footer="0.5"/>
  <pageSetup fitToHeight="1" fitToWidth="1" horizontalDpi="300" verticalDpi="300" orientation="landscape"/>
  <headerFooter alignWithMargins="0">
    <oddHeader>&amp;C&amp;"Arial,Bold"&amp;12WARNER VILLAGE WATER DISTRICT - BUDGET SUMMARY SHEET - 2023
Page 1</oddHeader>
    <oddFooter>&amp;L&amp;D&amp;R&amp;"Arial,Bold"&amp;12&amp;P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7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L6" sqref="L6"/>
    </sheetView>
  </sheetViews>
  <sheetFormatPr defaultColWidth="11.421875" defaultRowHeight="12.75" customHeight="1"/>
  <cols>
    <col min="1" max="1" width="27.7109375" style="0" customWidth="1"/>
    <col min="2" max="8" width="11.421875" style="0" customWidth="1"/>
    <col min="9" max="10" width="12.7109375" style="0" customWidth="1"/>
    <col min="11" max="11" width="11.421875" style="10" customWidth="1"/>
    <col min="12" max="12" width="12.8515625" style="0" customWidth="1"/>
    <col min="13" max="14" width="10.421875" style="0" customWidth="1"/>
    <col min="15" max="16384" width="8.8515625" style="0" customWidth="1"/>
  </cols>
  <sheetData>
    <row r="1" spans="1:64" ht="21" customHeight="1">
      <c r="A1" s="5" t="s">
        <v>0</v>
      </c>
      <c r="B1" s="5" t="s">
        <v>1</v>
      </c>
      <c r="C1" s="5" t="s">
        <v>31</v>
      </c>
      <c r="D1" s="5" t="s">
        <v>3</v>
      </c>
      <c r="E1" s="5" t="s">
        <v>32</v>
      </c>
      <c r="F1" s="5" t="s">
        <v>33</v>
      </c>
      <c r="G1" s="5" t="s">
        <v>34</v>
      </c>
      <c r="H1" s="5" t="s">
        <v>35</v>
      </c>
      <c r="I1" s="2" t="s">
        <v>36</v>
      </c>
      <c r="J1" s="5" t="s">
        <v>37</v>
      </c>
      <c r="K1" s="3">
        <v>2023</v>
      </c>
      <c r="L1" s="5" t="s">
        <v>38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ht="21" customHeight="1">
      <c r="A2" s="1"/>
      <c r="B2" s="27"/>
      <c r="C2" s="4"/>
      <c r="D2" s="1"/>
      <c r="E2" s="4"/>
      <c r="F2" s="1"/>
      <c r="G2" s="4"/>
      <c r="H2" s="4"/>
      <c r="I2" s="2" t="s">
        <v>39</v>
      </c>
      <c r="J2" s="4" t="s">
        <v>40</v>
      </c>
      <c r="K2" s="3" t="s">
        <v>41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13" ht="15" customHeight="1">
      <c r="A3" t="s">
        <v>42</v>
      </c>
      <c r="B3" s="8">
        <v>20800</v>
      </c>
      <c r="C3" s="8">
        <v>22234</v>
      </c>
      <c r="D3" s="8">
        <v>22000</v>
      </c>
      <c r="E3" s="8">
        <v>21503</v>
      </c>
      <c r="F3" s="8">
        <v>22000</v>
      </c>
      <c r="G3" s="8">
        <v>21369</v>
      </c>
      <c r="H3" s="8">
        <v>22000</v>
      </c>
      <c r="I3">
        <v>22726</v>
      </c>
      <c r="J3" s="8">
        <f aca="true" t="shared" si="0" ref="J3:J12">I3-H3</f>
        <v>726</v>
      </c>
      <c r="K3" s="8">
        <v>23800</v>
      </c>
      <c r="L3" s="8">
        <f aca="true" t="shared" si="1" ref="L3:L12">K3-H3</f>
        <v>1800</v>
      </c>
      <c r="M3" s="7"/>
    </row>
    <row r="4" spans="1:13" ht="15" customHeight="1">
      <c r="A4" t="s">
        <v>43</v>
      </c>
      <c r="B4" s="8">
        <v>7500</v>
      </c>
      <c r="C4" s="8">
        <v>12029</v>
      </c>
      <c r="D4" s="8">
        <v>11500</v>
      </c>
      <c r="E4" s="8">
        <v>12014</v>
      </c>
      <c r="F4" s="8">
        <v>11200</v>
      </c>
      <c r="G4" s="8">
        <v>11313</v>
      </c>
      <c r="H4" s="8">
        <v>11200</v>
      </c>
      <c r="I4">
        <v>12008</v>
      </c>
      <c r="J4" s="8">
        <f t="shared" si="0"/>
        <v>808</v>
      </c>
      <c r="K4" s="8">
        <v>10000</v>
      </c>
      <c r="L4" s="8">
        <f t="shared" si="1"/>
        <v>-1200</v>
      </c>
      <c r="M4" s="7"/>
    </row>
    <row r="5" spans="1:13" ht="15" customHeight="1">
      <c r="A5" t="s">
        <v>44</v>
      </c>
      <c r="B5" s="8">
        <v>6150</v>
      </c>
      <c r="C5" s="8">
        <v>6200</v>
      </c>
      <c r="D5" s="8">
        <v>6200</v>
      </c>
      <c r="E5" s="8">
        <v>6200</v>
      </c>
      <c r="F5" s="8">
        <v>6500</v>
      </c>
      <c r="G5" s="8">
        <v>6200</v>
      </c>
      <c r="H5" s="8">
        <v>6300</v>
      </c>
      <c r="I5">
        <v>6300</v>
      </c>
      <c r="J5" s="8">
        <f t="shared" si="0"/>
        <v>0</v>
      </c>
      <c r="K5" s="8">
        <v>6500</v>
      </c>
      <c r="L5" s="8">
        <f t="shared" si="1"/>
        <v>200</v>
      </c>
      <c r="M5" s="7"/>
    </row>
    <row r="6" spans="1:13" ht="15" customHeight="1">
      <c r="A6" t="s">
        <v>45</v>
      </c>
      <c r="B6" s="8">
        <v>500</v>
      </c>
      <c r="C6" s="8">
        <v>971</v>
      </c>
      <c r="D6" s="8">
        <v>400</v>
      </c>
      <c r="E6" s="8">
        <v>0</v>
      </c>
      <c r="F6" s="8">
        <v>500</v>
      </c>
      <c r="G6" s="8">
        <v>0</v>
      </c>
      <c r="H6" s="8">
        <v>500</v>
      </c>
      <c r="I6">
        <v>0</v>
      </c>
      <c r="J6" s="8">
        <f t="shared" si="0"/>
        <v>-500</v>
      </c>
      <c r="K6" s="8">
        <v>1000</v>
      </c>
      <c r="L6" s="8">
        <f t="shared" si="1"/>
        <v>500</v>
      </c>
      <c r="M6" t="s">
        <v>46</v>
      </c>
    </row>
    <row r="7" spans="1:13" ht="15" customHeight="1">
      <c r="A7" t="s">
        <v>47</v>
      </c>
      <c r="B7" s="8">
        <v>11215</v>
      </c>
      <c r="C7" s="8">
        <v>11519</v>
      </c>
      <c r="D7" s="8">
        <v>11500</v>
      </c>
      <c r="E7" s="8">
        <v>10978</v>
      </c>
      <c r="F7" s="8">
        <v>10100</v>
      </c>
      <c r="G7" s="8">
        <v>10397</v>
      </c>
      <c r="H7" s="8">
        <v>10650</v>
      </c>
      <c r="I7">
        <v>8937</v>
      </c>
      <c r="J7" s="8">
        <f t="shared" si="0"/>
        <v>-1713</v>
      </c>
      <c r="K7" s="8">
        <v>11560</v>
      </c>
      <c r="L7" s="8">
        <f t="shared" si="1"/>
        <v>910</v>
      </c>
      <c r="M7" s="7"/>
    </row>
    <row r="8" spans="1:13" ht="15" customHeight="1">
      <c r="A8" t="s">
        <v>48</v>
      </c>
      <c r="B8" s="8">
        <v>24804</v>
      </c>
      <c r="C8" s="8">
        <v>25556</v>
      </c>
      <c r="D8" s="8">
        <v>27330</v>
      </c>
      <c r="E8" s="8">
        <v>27380</v>
      </c>
      <c r="F8" s="8">
        <v>20900</v>
      </c>
      <c r="G8" s="8">
        <v>21402</v>
      </c>
      <c r="H8" s="8">
        <v>19730</v>
      </c>
      <c r="I8">
        <v>19733</v>
      </c>
      <c r="J8" s="8">
        <f t="shared" si="0"/>
        <v>3</v>
      </c>
      <c r="K8" s="8">
        <v>21200</v>
      </c>
      <c r="L8" s="8">
        <f t="shared" si="1"/>
        <v>1470</v>
      </c>
      <c r="M8" s="7"/>
    </row>
    <row r="9" spans="1:13" ht="15" customHeight="1">
      <c r="A9" t="s">
        <v>49</v>
      </c>
      <c r="B9" s="8">
        <v>13150</v>
      </c>
      <c r="C9" s="8">
        <v>13285</v>
      </c>
      <c r="D9" s="8">
        <v>13670</v>
      </c>
      <c r="E9" s="8">
        <v>12679</v>
      </c>
      <c r="F9" s="8">
        <v>13250</v>
      </c>
      <c r="G9" s="8">
        <v>14491</v>
      </c>
      <c r="H9" s="8">
        <v>16100</v>
      </c>
      <c r="I9">
        <v>13117</v>
      </c>
      <c r="J9" s="8">
        <f t="shared" si="0"/>
        <v>-2983</v>
      </c>
      <c r="K9" s="8">
        <v>16555</v>
      </c>
      <c r="L9" s="8">
        <f t="shared" si="1"/>
        <v>455</v>
      </c>
      <c r="M9" s="7"/>
    </row>
    <row r="10" spans="1:13" ht="15" customHeight="1">
      <c r="A10" s="7" t="s">
        <v>50</v>
      </c>
      <c r="B10" s="8">
        <v>9800</v>
      </c>
      <c r="C10" s="8">
        <v>9101</v>
      </c>
      <c r="D10" s="8">
        <v>9000</v>
      </c>
      <c r="E10" s="8">
        <v>10754</v>
      </c>
      <c r="F10" s="8">
        <v>10500</v>
      </c>
      <c r="G10" s="8">
        <v>10515</v>
      </c>
      <c r="H10" s="8">
        <v>9900</v>
      </c>
      <c r="I10">
        <v>8540</v>
      </c>
      <c r="J10" s="8">
        <f t="shared" si="0"/>
        <v>-1360</v>
      </c>
      <c r="K10" s="8">
        <v>9500</v>
      </c>
      <c r="L10" s="8">
        <f t="shared" si="1"/>
        <v>-400</v>
      </c>
      <c r="M10" s="7"/>
    </row>
    <row r="11" spans="1:12" ht="15" customHeight="1">
      <c r="A11" t="s">
        <v>51</v>
      </c>
      <c r="B11" s="8">
        <v>1500</v>
      </c>
      <c r="C11" s="8">
        <v>2163</v>
      </c>
      <c r="D11" s="8">
        <v>1100</v>
      </c>
      <c r="E11" s="8">
        <v>574</v>
      </c>
      <c r="F11" s="8">
        <v>600</v>
      </c>
      <c r="G11" s="8">
        <v>1226</v>
      </c>
      <c r="H11" s="8">
        <v>1200</v>
      </c>
      <c r="I11">
        <v>1033</v>
      </c>
      <c r="J11" s="8">
        <f t="shared" si="0"/>
        <v>-167</v>
      </c>
      <c r="K11" s="8">
        <v>1000</v>
      </c>
      <c r="L11" s="8">
        <f t="shared" si="1"/>
        <v>-200</v>
      </c>
    </row>
    <row r="12" spans="1:12" ht="15" customHeight="1">
      <c r="A12" t="s">
        <v>52</v>
      </c>
      <c r="B12" s="8">
        <v>100</v>
      </c>
      <c r="C12" s="8">
        <v>100</v>
      </c>
      <c r="D12" s="8">
        <v>100</v>
      </c>
      <c r="E12" s="8">
        <v>4131</v>
      </c>
      <c r="F12" s="8">
        <v>200</v>
      </c>
      <c r="G12" s="8">
        <v>910</v>
      </c>
      <c r="H12" s="8">
        <v>200</v>
      </c>
      <c r="I12">
        <v>0</v>
      </c>
      <c r="J12" s="8">
        <f t="shared" si="0"/>
        <v>-200</v>
      </c>
      <c r="K12" s="8">
        <v>200</v>
      </c>
      <c r="L12" s="8">
        <f t="shared" si="1"/>
        <v>0</v>
      </c>
    </row>
    <row r="13" spans="2:12" ht="15" customHeight="1">
      <c r="B13" s="8"/>
      <c r="C13" s="8"/>
      <c r="D13" s="8"/>
      <c r="E13" s="8"/>
      <c r="F13" s="8"/>
      <c r="G13" s="8"/>
      <c r="H13" s="8"/>
      <c r="J13" s="8"/>
      <c r="K13" s="8"/>
      <c r="L13" s="8"/>
    </row>
    <row r="14" spans="2:12" ht="15" customHeight="1">
      <c r="B14" s="8"/>
      <c r="C14" s="8"/>
      <c r="D14" s="8"/>
      <c r="E14" s="8"/>
      <c r="F14" s="8"/>
      <c r="G14" s="8"/>
      <c r="H14" s="8"/>
      <c r="J14" s="8"/>
      <c r="K14" s="8"/>
      <c r="L14" s="8"/>
    </row>
    <row r="15" spans="1:12" ht="15" customHeight="1">
      <c r="A15" t="s">
        <v>53</v>
      </c>
      <c r="B15" s="8">
        <f aca="true" t="shared" si="2" ref="B15:I15">SUM(B3:B14)</f>
        <v>95519</v>
      </c>
      <c r="C15" s="8">
        <f t="shared" si="2"/>
        <v>103158</v>
      </c>
      <c r="D15" s="8">
        <f t="shared" si="2"/>
        <v>102800</v>
      </c>
      <c r="E15" s="8">
        <f t="shared" si="2"/>
        <v>106213</v>
      </c>
      <c r="F15" s="8">
        <f t="shared" si="2"/>
        <v>95750</v>
      </c>
      <c r="G15" s="8">
        <f t="shared" si="2"/>
        <v>97823</v>
      </c>
      <c r="H15" s="8">
        <f t="shared" si="2"/>
        <v>97780</v>
      </c>
      <c r="I15" s="8">
        <f t="shared" si="2"/>
        <v>92394</v>
      </c>
      <c r="J15" s="8">
        <f>I15-H15</f>
        <v>-5386</v>
      </c>
      <c r="K15" s="8">
        <f>SUM(K3:K14)</f>
        <v>101315</v>
      </c>
      <c r="L15" s="8">
        <f>K15-H15</f>
        <v>3535</v>
      </c>
    </row>
    <row r="16" spans="2:12" ht="15" customHeight="1">
      <c r="B16" s="8"/>
      <c r="C16" s="8"/>
      <c r="D16" s="8"/>
      <c r="E16" s="8"/>
      <c r="F16" s="8"/>
      <c r="G16" s="8"/>
      <c r="H16" s="8"/>
      <c r="J16" s="8"/>
      <c r="K16" s="8"/>
      <c r="L16" s="8"/>
    </row>
    <row r="17" spans="1:13" ht="15" customHeight="1">
      <c r="A17" t="s">
        <v>54</v>
      </c>
      <c r="B17" s="8">
        <v>5000</v>
      </c>
      <c r="C17" s="8">
        <v>1815</v>
      </c>
      <c r="D17" s="8">
        <v>3000</v>
      </c>
      <c r="E17" s="8">
        <v>0</v>
      </c>
      <c r="F17" s="8">
        <v>1000</v>
      </c>
      <c r="G17" s="8">
        <v>691</v>
      </c>
      <c r="H17" s="8">
        <v>1000</v>
      </c>
      <c r="I17">
        <v>115</v>
      </c>
      <c r="J17" s="8">
        <f>I17-H17</f>
        <v>-885</v>
      </c>
      <c r="K17" s="8">
        <v>1000</v>
      </c>
      <c r="L17" s="8">
        <f>K17-H17</f>
        <v>0</v>
      </c>
      <c r="M17" s="7"/>
    </row>
    <row r="18" spans="1:12" ht="15" customHeight="1">
      <c r="A18" t="s">
        <v>55</v>
      </c>
      <c r="B18" s="8">
        <f aca="true" t="shared" si="3" ref="B18:I18">SUM(B15:B17)</f>
        <v>100519</v>
      </c>
      <c r="C18" s="8">
        <f t="shared" si="3"/>
        <v>104973</v>
      </c>
      <c r="D18" s="8">
        <f t="shared" si="3"/>
        <v>105800</v>
      </c>
      <c r="E18" s="8">
        <f t="shared" si="3"/>
        <v>106213</v>
      </c>
      <c r="F18" s="8">
        <f t="shared" si="3"/>
        <v>96750</v>
      </c>
      <c r="G18" s="8">
        <f t="shared" si="3"/>
        <v>98514</v>
      </c>
      <c r="H18" s="8">
        <f t="shared" si="3"/>
        <v>98780</v>
      </c>
      <c r="I18" s="8">
        <f t="shared" si="3"/>
        <v>92509</v>
      </c>
      <c r="J18" s="8">
        <f>I18-H18</f>
        <v>-6271</v>
      </c>
      <c r="K18" s="8">
        <f>SUM(K15:K17)</f>
        <v>102315</v>
      </c>
      <c r="L18" s="8">
        <f>K18-H18</f>
        <v>3535</v>
      </c>
    </row>
    <row r="19" ht="18" customHeight="1">
      <c r="N19" s="22" t="s">
        <v>56</v>
      </c>
    </row>
    <row r="20" spans="2:14" ht="12.75" customHeight="1">
      <c r="B20" s="28"/>
      <c r="D20" s="18"/>
      <c r="E20" s="18"/>
      <c r="F20" s="18"/>
      <c r="G20" s="18"/>
      <c r="N20" s="7"/>
    </row>
    <row r="21" spans="1:7" ht="12.75" customHeight="1">
      <c r="A21" s="23"/>
      <c r="B21" s="28"/>
      <c r="D21" s="18"/>
      <c r="E21" s="18"/>
      <c r="F21" s="18"/>
      <c r="G21" s="18"/>
    </row>
    <row r="22" spans="1:10" ht="12.75" customHeight="1">
      <c r="A22" s="23"/>
      <c r="B22" s="7"/>
      <c r="D22" s="18"/>
      <c r="E22" s="21"/>
      <c r="F22" s="21" t="s">
        <v>57</v>
      </c>
      <c r="G22" s="21"/>
      <c r="H22" s="18"/>
      <c r="I22" s="18"/>
      <c r="J22" s="18"/>
    </row>
    <row r="23" spans="1:10" ht="12.75" customHeight="1">
      <c r="A23" s="23"/>
      <c r="B23" s="7"/>
      <c r="D23" s="18"/>
      <c r="E23" s="21"/>
      <c r="F23" s="21"/>
      <c r="G23" s="21"/>
      <c r="H23" s="21"/>
      <c r="I23" s="21"/>
      <c r="J23" s="21"/>
    </row>
    <row r="24" spans="1:10" ht="12.75" customHeight="1">
      <c r="A24" s="23"/>
      <c r="B24" s="7"/>
      <c r="H24" s="21"/>
      <c r="I24" s="21"/>
      <c r="J24" s="21"/>
    </row>
    <row r="25" spans="1:2" ht="12.75" customHeight="1">
      <c r="A25" s="23"/>
      <c r="B25" s="7"/>
    </row>
    <row r="26" spans="1:2" ht="12.75" customHeight="1">
      <c r="A26" s="23"/>
      <c r="B26" s="7"/>
    </row>
    <row r="27" spans="1:2" ht="12.75" customHeight="1">
      <c r="A27" s="23"/>
      <c r="B27" s="7"/>
    </row>
  </sheetData>
  <sheetProtection selectLockedCells="1" selectUnlockedCells="1"/>
  <printOptions gridLines="1"/>
  <pageMargins left="0.25" right="0.25" top="1" bottom="1" header="0.5" footer="0.5"/>
  <pageSetup fitToHeight="1" fitToWidth="1" horizontalDpi="300" verticalDpi="300" orientation="landscape"/>
  <headerFooter alignWithMargins="0">
    <oddHeader>&amp;C&amp;"Arial,Bold"&amp;12WVWD GENERAL GOVERNMENT</oddHeader>
    <oddFooter>&amp;L&amp;D&amp;R&amp;"Arial,Bold"&amp;12&amp;P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1"/>
  <sheetViews>
    <sheetView zoomScalePageLayoutView="0" workbookViewId="0" topLeftCell="A1">
      <pane xSplit="1" ySplit="12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K32" sqref="K32"/>
    </sheetView>
  </sheetViews>
  <sheetFormatPr defaultColWidth="11.421875" defaultRowHeight="12.75" customHeight="1"/>
  <cols>
    <col min="1" max="1" width="32.421875" style="0" customWidth="1"/>
    <col min="2" max="3" width="12.00390625" style="0" customWidth="1"/>
    <col min="4" max="4" width="11.00390625" style="0" customWidth="1"/>
    <col min="5" max="6" width="12.140625" style="0" customWidth="1"/>
    <col min="7" max="7" width="12.28125" style="0" customWidth="1"/>
    <col min="8" max="8" width="12.140625" style="0" customWidth="1"/>
    <col min="9" max="9" width="12.7109375" style="10" customWidth="1"/>
    <col min="10" max="10" width="11.00390625" style="10" customWidth="1"/>
    <col min="11" max="12" width="11.00390625" style="0" customWidth="1"/>
    <col min="13" max="13" width="12.421875" style="0" customWidth="1"/>
    <col min="14" max="14" width="10.421875" style="0" customWidth="1"/>
    <col min="15" max="16384" width="8.8515625" style="0" customWidth="1"/>
  </cols>
  <sheetData>
    <row r="1" spans="1:65" ht="21" customHeight="1">
      <c r="A1" s="6" t="s">
        <v>0</v>
      </c>
      <c r="B1" s="29" t="s">
        <v>58</v>
      </c>
      <c r="C1" s="6" t="s">
        <v>59</v>
      </c>
      <c r="D1" s="6" t="s">
        <v>2</v>
      </c>
      <c r="E1" s="6" t="s">
        <v>3</v>
      </c>
      <c r="F1" s="6" t="s">
        <v>60</v>
      </c>
      <c r="G1" s="6" t="s">
        <v>61</v>
      </c>
      <c r="H1" s="3" t="s">
        <v>62</v>
      </c>
      <c r="I1" s="2" t="s">
        <v>63</v>
      </c>
      <c r="J1" s="2" t="s">
        <v>64</v>
      </c>
      <c r="K1" s="6" t="s">
        <v>9</v>
      </c>
      <c r="L1" s="3">
        <v>2023</v>
      </c>
      <c r="M1" s="6" t="s">
        <v>65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ht="21" customHeight="1">
      <c r="A2" s="4"/>
      <c r="B2" s="30"/>
      <c r="C2" s="4"/>
      <c r="D2" s="4"/>
      <c r="E2" s="4"/>
      <c r="F2" s="4"/>
      <c r="G2" s="4"/>
      <c r="H2" s="4"/>
      <c r="I2" s="3"/>
      <c r="J2" s="3">
        <v>2022</v>
      </c>
      <c r="K2" s="4" t="s">
        <v>66</v>
      </c>
      <c r="L2" s="3" t="s">
        <v>67</v>
      </c>
      <c r="M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15" ht="15" customHeight="1">
      <c r="A3" t="s">
        <v>68</v>
      </c>
      <c r="B3" s="10">
        <v>82395</v>
      </c>
      <c r="C3" s="8">
        <v>87500</v>
      </c>
      <c r="D3" s="8">
        <v>89828</v>
      </c>
      <c r="E3" s="8">
        <v>92250</v>
      </c>
      <c r="F3" s="8">
        <v>85403</v>
      </c>
      <c r="G3" s="8">
        <v>77100</v>
      </c>
      <c r="H3" s="8">
        <v>80175</v>
      </c>
      <c r="I3" s="8">
        <v>79700</v>
      </c>
      <c r="J3" s="8">
        <v>65866</v>
      </c>
      <c r="K3" s="8">
        <f aca="true" t="shared" si="0" ref="K3:K22">J3-I3</f>
        <v>-13834</v>
      </c>
      <c r="L3">
        <v>91000</v>
      </c>
      <c r="M3" s="8">
        <f aca="true" t="shared" si="1" ref="M3:M25">L3-I3</f>
        <v>11300</v>
      </c>
      <c r="N3" s="31" t="s">
        <v>69</v>
      </c>
      <c r="O3" s="7"/>
    </row>
    <row r="4" spans="1:15" ht="15" customHeight="1">
      <c r="A4" s="7" t="s">
        <v>70</v>
      </c>
      <c r="B4" s="10">
        <v>12450</v>
      </c>
      <c r="C4" s="8">
        <v>14000</v>
      </c>
      <c r="D4" s="8">
        <v>16961</v>
      </c>
      <c r="E4" s="8">
        <v>12000</v>
      </c>
      <c r="F4" s="8">
        <v>14491</v>
      </c>
      <c r="G4" s="8">
        <v>19500</v>
      </c>
      <c r="H4" s="8">
        <v>21038</v>
      </c>
      <c r="I4" s="8">
        <v>21000</v>
      </c>
      <c r="J4" s="8">
        <v>16892</v>
      </c>
      <c r="K4" s="8">
        <f t="shared" si="0"/>
        <v>-4108</v>
      </c>
      <c r="L4">
        <v>18000</v>
      </c>
      <c r="M4" s="8">
        <f t="shared" si="1"/>
        <v>-3000</v>
      </c>
      <c r="O4" s="7"/>
    </row>
    <row r="5" spans="1:13" ht="15" customHeight="1">
      <c r="A5" t="s">
        <v>71</v>
      </c>
      <c r="B5" s="10">
        <v>700</v>
      </c>
      <c r="C5" s="8">
        <v>500</v>
      </c>
      <c r="D5" s="8">
        <v>1412</v>
      </c>
      <c r="E5" s="8">
        <v>700</v>
      </c>
      <c r="F5" s="8">
        <v>1108</v>
      </c>
      <c r="G5" s="8">
        <v>1000</v>
      </c>
      <c r="H5" s="8">
        <v>285</v>
      </c>
      <c r="I5" s="8">
        <v>500</v>
      </c>
      <c r="J5" s="8">
        <v>56</v>
      </c>
      <c r="K5" s="8">
        <f t="shared" si="0"/>
        <v>-444</v>
      </c>
      <c r="L5">
        <v>200</v>
      </c>
      <c r="M5" s="8">
        <f t="shared" si="1"/>
        <v>-300</v>
      </c>
    </row>
    <row r="6" spans="1:15" ht="15" customHeight="1">
      <c r="A6" t="s">
        <v>72</v>
      </c>
      <c r="B6" s="10">
        <v>2900</v>
      </c>
      <c r="C6" s="8">
        <v>4200</v>
      </c>
      <c r="D6" s="8">
        <v>2806</v>
      </c>
      <c r="E6" s="8">
        <v>2800</v>
      </c>
      <c r="F6" s="8">
        <v>2386</v>
      </c>
      <c r="G6" s="8">
        <v>2500</v>
      </c>
      <c r="H6" s="8">
        <v>2729</v>
      </c>
      <c r="I6" s="8">
        <v>3000</v>
      </c>
      <c r="J6" s="8">
        <v>3652</v>
      </c>
      <c r="K6" s="8">
        <f t="shared" si="0"/>
        <v>652</v>
      </c>
      <c r="L6">
        <v>3800</v>
      </c>
      <c r="M6" s="8">
        <f t="shared" si="1"/>
        <v>800</v>
      </c>
      <c r="O6" s="7"/>
    </row>
    <row r="7" spans="1:13" ht="15" customHeight="1">
      <c r="A7" t="s">
        <v>73</v>
      </c>
      <c r="B7" s="10">
        <v>1300</v>
      </c>
      <c r="C7" s="8">
        <v>1500</v>
      </c>
      <c r="D7" s="8">
        <v>2101</v>
      </c>
      <c r="E7" s="8">
        <v>1000</v>
      </c>
      <c r="F7" s="8">
        <v>1922</v>
      </c>
      <c r="G7" s="8">
        <v>1500</v>
      </c>
      <c r="H7" s="8">
        <v>762</v>
      </c>
      <c r="I7" s="8">
        <v>1000</v>
      </c>
      <c r="J7" s="8">
        <v>1473</v>
      </c>
      <c r="K7" s="8">
        <f t="shared" si="0"/>
        <v>473</v>
      </c>
      <c r="L7">
        <v>2000</v>
      </c>
      <c r="M7" s="8">
        <f t="shared" si="1"/>
        <v>1000</v>
      </c>
    </row>
    <row r="8" spans="1:15" ht="15" customHeight="1">
      <c r="A8" t="s">
        <v>74</v>
      </c>
      <c r="B8" s="10">
        <v>700</v>
      </c>
      <c r="C8" s="8">
        <v>200</v>
      </c>
      <c r="D8" s="8">
        <v>0</v>
      </c>
      <c r="E8" s="8">
        <v>1</v>
      </c>
      <c r="F8" s="8">
        <v>391</v>
      </c>
      <c r="G8" s="8">
        <v>500</v>
      </c>
      <c r="H8" s="8">
        <v>40</v>
      </c>
      <c r="I8" s="8">
        <v>300</v>
      </c>
      <c r="J8" s="8">
        <v>175</v>
      </c>
      <c r="K8" s="8">
        <f t="shared" si="0"/>
        <v>-125</v>
      </c>
      <c r="L8">
        <v>200</v>
      </c>
      <c r="M8" s="8">
        <f t="shared" si="1"/>
        <v>-100</v>
      </c>
      <c r="O8" s="7"/>
    </row>
    <row r="9" spans="1:15" ht="15" customHeight="1">
      <c r="A9" t="s">
        <v>75</v>
      </c>
      <c r="B9" s="10">
        <v>14000</v>
      </c>
      <c r="C9" s="8">
        <v>10000</v>
      </c>
      <c r="D9" s="8">
        <v>6899</v>
      </c>
      <c r="E9" s="8">
        <v>8000</v>
      </c>
      <c r="F9" s="8">
        <v>6943</v>
      </c>
      <c r="G9" s="8">
        <v>10000</v>
      </c>
      <c r="H9" s="8">
        <v>10457</v>
      </c>
      <c r="I9" s="8">
        <v>10000</v>
      </c>
      <c r="J9" s="8">
        <v>4688</v>
      </c>
      <c r="K9" s="8">
        <f t="shared" si="0"/>
        <v>-5312</v>
      </c>
      <c r="L9">
        <v>8000</v>
      </c>
      <c r="M9" s="8">
        <f t="shared" si="1"/>
        <v>-2000</v>
      </c>
      <c r="O9" s="7"/>
    </row>
    <row r="10" spans="1:15" ht="15" customHeight="1">
      <c r="A10" t="s">
        <v>76</v>
      </c>
      <c r="B10" s="10">
        <v>1000</v>
      </c>
      <c r="C10" s="8">
        <v>1000</v>
      </c>
      <c r="D10" s="8">
        <v>1371</v>
      </c>
      <c r="E10" s="8">
        <v>900</v>
      </c>
      <c r="F10" s="8">
        <v>649</v>
      </c>
      <c r="G10" s="8">
        <v>1500</v>
      </c>
      <c r="H10" s="8">
        <v>1170</v>
      </c>
      <c r="I10" s="8">
        <v>1200</v>
      </c>
      <c r="J10" s="8">
        <v>517</v>
      </c>
      <c r="K10" s="8">
        <f t="shared" si="0"/>
        <v>-683</v>
      </c>
      <c r="L10">
        <v>1500</v>
      </c>
      <c r="M10" s="8">
        <f t="shared" si="1"/>
        <v>300</v>
      </c>
      <c r="N10" t="s">
        <v>77</v>
      </c>
      <c r="O10" s="7"/>
    </row>
    <row r="11" spans="1:14" ht="15" customHeight="1">
      <c r="A11" t="s">
        <v>78</v>
      </c>
      <c r="B11" s="10">
        <v>7300</v>
      </c>
      <c r="C11" s="8">
        <v>6500</v>
      </c>
      <c r="D11" s="8">
        <v>9025</v>
      </c>
      <c r="E11" s="8">
        <v>7000</v>
      </c>
      <c r="F11" s="8">
        <v>10989</v>
      </c>
      <c r="G11" s="8">
        <v>11000</v>
      </c>
      <c r="H11" s="8">
        <v>14023</v>
      </c>
      <c r="I11" s="8">
        <v>14000</v>
      </c>
      <c r="J11" s="8">
        <v>14820</v>
      </c>
      <c r="K11" s="8">
        <f t="shared" si="0"/>
        <v>820</v>
      </c>
      <c r="L11">
        <v>16500</v>
      </c>
      <c r="M11" s="8">
        <f t="shared" si="1"/>
        <v>2500</v>
      </c>
      <c r="N11" t="s">
        <v>79</v>
      </c>
    </row>
    <row r="12" spans="1:15" ht="15" customHeight="1">
      <c r="A12" t="s">
        <v>80</v>
      </c>
      <c r="B12" s="10">
        <v>2400</v>
      </c>
      <c r="C12" s="8">
        <v>6000</v>
      </c>
      <c r="D12" s="8">
        <v>7842</v>
      </c>
      <c r="E12" s="8">
        <v>7600</v>
      </c>
      <c r="F12" s="8">
        <v>7943</v>
      </c>
      <c r="G12" s="8">
        <v>8000</v>
      </c>
      <c r="H12" s="8">
        <v>6882</v>
      </c>
      <c r="I12" s="8">
        <v>7500</v>
      </c>
      <c r="J12" s="8">
        <v>9683</v>
      </c>
      <c r="K12" s="8">
        <f t="shared" si="0"/>
        <v>2183</v>
      </c>
      <c r="L12">
        <v>11000</v>
      </c>
      <c r="M12" s="8">
        <f t="shared" si="1"/>
        <v>3500</v>
      </c>
      <c r="N12" t="s">
        <v>79</v>
      </c>
      <c r="O12" s="7"/>
    </row>
    <row r="13" spans="1:13" ht="15" customHeight="1">
      <c r="A13" t="s">
        <v>81</v>
      </c>
      <c r="B13" s="10">
        <v>300</v>
      </c>
      <c r="C13" s="8">
        <v>100</v>
      </c>
      <c r="D13" s="8">
        <v>71</v>
      </c>
      <c r="E13" s="8">
        <v>100</v>
      </c>
      <c r="F13" s="8">
        <v>0</v>
      </c>
      <c r="G13" s="8">
        <v>100</v>
      </c>
      <c r="H13" s="8">
        <v>980</v>
      </c>
      <c r="I13" s="8">
        <v>100</v>
      </c>
      <c r="J13" s="8">
        <v>0</v>
      </c>
      <c r="K13" s="8">
        <f t="shared" si="0"/>
        <v>-100</v>
      </c>
      <c r="L13">
        <v>100</v>
      </c>
      <c r="M13" s="8">
        <f t="shared" si="1"/>
        <v>0</v>
      </c>
    </row>
    <row r="14" spans="1:13" ht="15" customHeight="1">
      <c r="A14" t="s">
        <v>82</v>
      </c>
      <c r="B14" s="10">
        <v>200</v>
      </c>
      <c r="C14" s="8">
        <v>100</v>
      </c>
      <c r="D14" s="8">
        <v>186</v>
      </c>
      <c r="E14" s="8">
        <v>100</v>
      </c>
      <c r="F14" s="8">
        <v>0</v>
      </c>
      <c r="G14" s="8">
        <v>100</v>
      </c>
      <c r="H14" s="8">
        <v>0</v>
      </c>
      <c r="I14" s="8">
        <v>100</v>
      </c>
      <c r="J14" s="8">
        <v>108</v>
      </c>
      <c r="K14" s="8">
        <f t="shared" si="0"/>
        <v>8</v>
      </c>
      <c r="L14">
        <v>100</v>
      </c>
      <c r="M14" s="8">
        <f t="shared" si="1"/>
        <v>0</v>
      </c>
    </row>
    <row r="15" spans="1:15" ht="15" customHeight="1">
      <c r="A15" t="s">
        <v>83</v>
      </c>
      <c r="B15" s="10">
        <v>500</v>
      </c>
      <c r="C15" s="8">
        <v>2000</v>
      </c>
      <c r="D15" s="8">
        <v>1523</v>
      </c>
      <c r="E15" s="8">
        <v>1300</v>
      </c>
      <c r="F15" s="8">
        <v>868</v>
      </c>
      <c r="G15" s="8">
        <v>900</v>
      </c>
      <c r="H15" s="8">
        <v>897</v>
      </c>
      <c r="I15" s="8">
        <v>800</v>
      </c>
      <c r="J15" s="8">
        <v>252</v>
      </c>
      <c r="K15" s="8">
        <f t="shared" si="0"/>
        <v>-548</v>
      </c>
      <c r="L15">
        <v>400</v>
      </c>
      <c r="M15" s="8">
        <f t="shared" si="1"/>
        <v>-400</v>
      </c>
      <c r="O15" s="7"/>
    </row>
    <row r="16" spans="1:13" ht="15" customHeight="1">
      <c r="A16" t="s">
        <v>84</v>
      </c>
      <c r="B16" s="10">
        <v>800</v>
      </c>
      <c r="C16" s="8">
        <v>1200</v>
      </c>
      <c r="D16" s="8">
        <v>1302</v>
      </c>
      <c r="E16" s="8">
        <v>1200</v>
      </c>
      <c r="F16" s="8">
        <v>2397</v>
      </c>
      <c r="G16" s="8">
        <v>1500</v>
      </c>
      <c r="H16" s="8">
        <v>527</v>
      </c>
      <c r="I16" s="8">
        <v>1000</v>
      </c>
      <c r="J16" s="8">
        <v>1079</v>
      </c>
      <c r="K16" s="8">
        <f t="shared" si="0"/>
        <v>79</v>
      </c>
      <c r="L16">
        <v>1000</v>
      </c>
      <c r="M16" s="8">
        <f t="shared" si="1"/>
        <v>0</v>
      </c>
    </row>
    <row r="17" spans="1:15" ht="15" customHeight="1">
      <c r="A17" t="s">
        <v>85</v>
      </c>
      <c r="B17" s="10">
        <v>23200</v>
      </c>
      <c r="C17" s="8">
        <v>8000</v>
      </c>
      <c r="D17" s="8">
        <v>2759</v>
      </c>
      <c r="E17" s="8">
        <v>8000</v>
      </c>
      <c r="F17" s="8">
        <v>15621</v>
      </c>
      <c r="G17" s="8">
        <v>15000</v>
      </c>
      <c r="H17" s="8">
        <v>26698</v>
      </c>
      <c r="I17" s="8">
        <v>15000</v>
      </c>
      <c r="J17" s="8">
        <v>17366</v>
      </c>
      <c r="K17" s="8">
        <f t="shared" si="0"/>
        <v>2366</v>
      </c>
      <c r="L17">
        <v>15000</v>
      </c>
      <c r="M17" s="8">
        <f t="shared" si="1"/>
        <v>0</v>
      </c>
      <c r="O17" s="7"/>
    </row>
    <row r="18" spans="1:15" ht="15" customHeight="1">
      <c r="A18" t="s">
        <v>86</v>
      </c>
      <c r="B18" s="10">
        <v>12500</v>
      </c>
      <c r="C18" s="8">
        <v>11000</v>
      </c>
      <c r="D18" s="8">
        <v>9768</v>
      </c>
      <c r="E18" s="8">
        <v>12500</v>
      </c>
      <c r="F18" s="8">
        <v>11670</v>
      </c>
      <c r="G18" s="8">
        <v>12000</v>
      </c>
      <c r="H18" s="8">
        <v>19772</v>
      </c>
      <c r="I18" s="8">
        <v>20000</v>
      </c>
      <c r="J18" s="8">
        <v>20464</v>
      </c>
      <c r="K18" s="8">
        <f t="shared" si="0"/>
        <v>464</v>
      </c>
      <c r="L18">
        <v>24000</v>
      </c>
      <c r="M18" s="8">
        <f t="shared" si="1"/>
        <v>4000</v>
      </c>
      <c r="N18" t="s">
        <v>79</v>
      </c>
      <c r="O18" s="7"/>
    </row>
    <row r="19" spans="1:13" ht="15" customHeight="1">
      <c r="A19" t="s">
        <v>87</v>
      </c>
      <c r="B19" s="10">
        <v>1100</v>
      </c>
      <c r="C19" s="8">
        <v>1100</v>
      </c>
      <c r="D19" s="8">
        <v>1015</v>
      </c>
      <c r="E19" s="8">
        <v>1000</v>
      </c>
      <c r="F19" s="8">
        <v>1249</v>
      </c>
      <c r="G19" s="8">
        <v>1100</v>
      </c>
      <c r="H19" s="8">
        <v>776</v>
      </c>
      <c r="I19" s="8">
        <v>800</v>
      </c>
      <c r="J19" s="8">
        <v>912</v>
      </c>
      <c r="K19" s="8">
        <f t="shared" si="0"/>
        <v>112</v>
      </c>
      <c r="L19">
        <v>1000</v>
      </c>
      <c r="M19" s="8">
        <f t="shared" si="1"/>
        <v>200</v>
      </c>
    </row>
    <row r="20" spans="1:15" ht="15" customHeight="1">
      <c r="A20" t="s">
        <v>88</v>
      </c>
      <c r="B20" s="10">
        <v>500</v>
      </c>
      <c r="C20" s="8">
        <v>500</v>
      </c>
      <c r="D20" s="8">
        <v>0</v>
      </c>
      <c r="E20" s="8">
        <v>500</v>
      </c>
      <c r="F20" s="8">
        <v>1726</v>
      </c>
      <c r="G20" s="8">
        <v>1000</v>
      </c>
      <c r="H20" s="8">
        <v>0</v>
      </c>
      <c r="I20" s="8">
        <v>500</v>
      </c>
      <c r="J20" s="8">
        <v>420</v>
      </c>
      <c r="K20" s="8">
        <f t="shared" si="0"/>
        <v>-80</v>
      </c>
      <c r="L20">
        <v>600</v>
      </c>
      <c r="M20" s="8">
        <f t="shared" si="1"/>
        <v>100</v>
      </c>
      <c r="O20" s="7"/>
    </row>
    <row r="21" spans="1:15" ht="15" customHeight="1">
      <c r="A21" t="s">
        <v>89</v>
      </c>
      <c r="B21" s="10">
        <v>2500</v>
      </c>
      <c r="C21" s="8">
        <v>2500</v>
      </c>
      <c r="D21" s="8">
        <v>3147</v>
      </c>
      <c r="E21" s="8">
        <v>3000</v>
      </c>
      <c r="F21" s="8">
        <v>1762</v>
      </c>
      <c r="G21" s="8">
        <v>2300</v>
      </c>
      <c r="H21" s="8">
        <v>2090</v>
      </c>
      <c r="I21" s="8">
        <v>2300</v>
      </c>
      <c r="J21" s="8">
        <v>3569</v>
      </c>
      <c r="K21" s="8">
        <f t="shared" si="0"/>
        <v>1269</v>
      </c>
      <c r="L21">
        <v>3500</v>
      </c>
      <c r="M21" s="8">
        <f t="shared" si="1"/>
        <v>1200</v>
      </c>
      <c r="N21" t="s">
        <v>79</v>
      </c>
      <c r="O21" s="7"/>
    </row>
    <row r="22" spans="1:15" ht="15" customHeight="1">
      <c r="A22" s="7" t="s">
        <v>90</v>
      </c>
      <c r="B22" s="10">
        <v>0</v>
      </c>
      <c r="C22" s="8">
        <v>1405</v>
      </c>
      <c r="D22" s="8">
        <v>1405</v>
      </c>
      <c r="E22" s="8">
        <v>1410</v>
      </c>
      <c r="F22" s="8">
        <v>1405</v>
      </c>
      <c r="G22" s="8">
        <v>1410</v>
      </c>
      <c r="H22" s="8">
        <v>1520</v>
      </c>
      <c r="I22" s="8">
        <v>1400</v>
      </c>
      <c r="J22" s="8">
        <v>1958</v>
      </c>
      <c r="K22" s="8">
        <f t="shared" si="0"/>
        <v>558</v>
      </c>
      <c r="L22">
        <v>2000</v>
      </c>
      <c r="M22" s="8">
        <f t="shared" si="1"/>
        <v>600</v>
      </c>
      <c r="N22" t="s">
        <v>91</v>
      </c>
      <c r="O22" s="7"/>
    </row>
    <row r="23" spans="1:15" ht="14.25" customHeight="1">
      <c r="A23" s="7"/>
      <c r="C23" s="8"/>
      <c r="D23" s="8"/>
      <c r="E23" s="8"/>
      <c r="F23" s="8"/>
      <c r="H23" s="8"/>
      <c r="I23" s="8"/>
      <c r="J23" s="8"/>
      <c r="K23" s="8"/>
      <c r="M23" s="8">
        <f t="shared" si="1"/>
        <v>0</v>
      </c>
      <c r="O23" s="7"/>
    </row>
    <row r="24" spans="1:13" ht="14.25" customHeight="1">
      <c r="A24" s="7"/>
      <c r="C24" s="8"/>
      <c r="D24" s="8"/>
      <c r="E24" s="8"/>
      <c r="F24" s="8"/>
      <c r="G24" s="8"/>
      <c r="H24" s="8"/>
      <c r="I24" s="8"/>
      <c r="J24" s="8"/>
      <c r="K24" s="8"/>
      <c r="M24" s="8">
        <f t="shared" si="1"/>
        <v>0</v>
      </c>
    </row>
    <row r="25" spans="1:15" ht="15" customHeight="1">
      <c r="A25" t="s">
        <v>92</v>
      </c>
      <c r="B25" s="10">
        <f aca="true" t="shared" si="2" ref="B25:J25">SUM(B3:B24)</f>
        <v>166745</v>
      </c>
      <c r="C25" s="8">
        <f t="shared" si="2"/>
        <v>159305</v>
      </c>
      <c r="D25" s="8">
        <f t="shared" si="2"/>
        <v>159421</v>
      </c>
      <c r="E25" s="8">
        <f t="shared" si="2"/>
        <v>161361</v>
      </c>
      <c r="F25" s="8">
        <f t="shared" si="2"/>
        <v>168923</v>
      </c>
      <c r="G25" s="8">
        <f t="shared" si="2"/>
        <v>168010</v>
      </c>
      <c r="H25" s="8">
        <f t="shared" si="2"/>
        <v>190821</v>
      </c>
      <c r="I25" s="8">
        <f t="shared" si="2"/>
        <v>180200</v>
      </c>
      <c r="J25" s="8">
        <f t="shared" si="2"/>
        <v>163950</v>
      </c>
      <c r="K25" s="8">
        <f>J25-I25</f>
        <v>-16250</v>
      </c>
      <c r="L25" s="8">
        <f>SUM(L3:L24)</f>
        <v>199900</v>
      </c>
      <c r="M25" s="8">
        <f t="shared" si="1"/>
        <v>19700</v>
      </c>
      <c r="O25" s="10"/>
    </row>
    <row r="26" spans="6:16" ht="15" customHeight="1">
      <c r="F26" s="10"/>
      <c r="G26" s="10"/>
      <c r="P26" s="22" t="s">
        <v>93</v>
      </c>
    </row>
    <row r="27" spans="1:16" ht="13.5" customHeight="1">
      <c r="A27" s="32"/>
      <c r="B27" s="33"/>
      <c r="P27" s="7"/>
    </row>
    <row r="28" spans="1:2" ht="12.75" customHeight="1">
      <c r="A28" s="34"/>
      <c r="B28" s="35"/>
    </row>
    <row r="29" spans="1:2" ht="12.75" customHeight="1">
      <c r="A29" s="34"/>
      <c r="B29" s="35"/>
    </row>
    <row r="30" spans="1:2" ht="12.75" customHeight="1">
      <c r="A30" s="23"/>
      <c r="B30" s="7"/>
    </row>
    <row r="31" ht="12.75" customHeight="1">
      <c r="B31" s="7"/>
    </row>
  </sheetData>
  <sheetProtection selectLockedCells="1" selectUnlockedCells="1"/>
  <printOptions gridLines="1"/>
  <pageMargins left="0.25" right="0.25" top="1" bottom="1" header="0.5" footer="0.5"/>
  <pageSetup fitToHeight="1" fitToWidth="1" horizontalDpi="300" verticalDpi="300" orientation="landscape"/>
  <headerFooter alignWithMargins="0">
    <oddHeader>&amp;C&amp;"Arial,Bold"&amp;12WVWD - SEWER SYSTEM</oddHeader>
    <oddFooter>&amp;L&amp;D&amp;R&amp;"Arial,Bold"&amp;12&amp;P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3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19" sqref="J19"/>
    </sheetView>
  </sheetViews>
  <sheetFormatPr defaultColWidth="11.421875" defaultRowHeight="12.75" customHeight="1"/>
  <cols>
    <col min="1" max="1" width="26.7109375" style="0" customWidth="1"/>
    <col min="2" max="2" width="13.7109375" style="0" customWidth="1"/>
    <col min="3" max="9" width="12.421875" style="0" customWidth="1"/>
    <col min="10" max="10" width="12.421875" style="10" customWidth="1"/>
    <col min="11" max="12" width="11.00390625" style="0" customWidth="1"/>
    <col min="13" max="13" width="12.421875" style="0" customWidth="1"/>
    <col min="14" max="14" width="9.421875" style="0" customWidth="1"/>
    <col min="15" max="16384" width="8.8515625" style="0" customWidth="1"/>
  </cols>
  <sheetData>
    <row r="1" spans="1:64" ht="21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94</v>
      </c>
      <c r="G1" s="6" t="s">
        <v>95</v>
      </c>
      <c r="H1" s="6" t="s">
        <v>13</v>
      </c>
      <c r="I1" s="3" t="s">
        <v>64</v>
      </c>
      <c r="J1" s="6" t="s">
        <v>37</v>
      </c>
      <c r="K1" s="3" t="s">
        <v>67</v>
      </c>
      <c r="L1" s="6" t="s">
        <v>38</v>
      </c>
      <c r="M1" s="6"/>
      <c r="N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21" customHeight="1">
      <c r="A2" s="4"/>
      <c r="B2" s="4"/>
      <c r="C2" s="4"/>
      <c r="D2" s="4"/>
      <c r="E2" s="4"/>
      <c r="F2" s="4"/>
      <c r="G2" s="4"/>
      <c r="H2" s="4">
        <v>2022</v>
      </c>
      <c r="I2" s="3">
        <v>2022</v>
      </c>
      <c r="J2" s="4"/>
      <c r="K2" s="3">
        <v>2023</v>
      </c>
      <c r="M2" s="4"/>
      <c r="N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13" ht="15" customHeight="1">
      <c r="A3" t="s">
        <v>96</v>
      </c>
      <c r="B3" s="8">
        <v>37500</v>
      </c>
      <c r="C3" s="8">
        <v>38496</v>
      </c>
      <c r="D3" s="8">
        <v>39210</v>
      </c>
      <c r="E3" s="8">
        <v>36598</v>
      </c>
      <c r="F3" s="8">
        <v>33050</v>
      </c>
      <c r="G3" s="8">
        <v>34361</v>
      </c>
      <c r="H3" s="8">
        <v>34150</v>
      </c>
      <c r="I3">
        <v>28228</v>
      </c>
      <c r="J3" s="8">
        <f aca="true" t="shared" si="0" ref="J3:J15">I3-H3</f>
        <v>-5922</v>
      </c>
      <c r="K3">
        <v>39000</v>
      </c>
      <c r="L3" s="8">
        <f aca="true" t="shared" si="1" ref="L3:L15">K3-H3</f>
        <v>4850</v>
      </c>
      <c r="M3" s="31" t="s">
        <v>69</v>
      </c>
    </row>
    <row r="4" spans="1:13" ht="15" customHeight="1">
      <c r="A4" s="7" t="s">
        <v>97</v>
      </c>
      <c r="B4" s="8">
        <v>1000</v>
      </c>
      <c r="C4" s="8">
        <v>1027</v>
      </c>
      <c r="D4" s="8">
        <v>800</v>
      </c>
      <c r="E4" s="8">
        <v>981</v>
      </c>
      <c r="F4" s="8">
        <v>1000</v>
      </c>
      <c r="G4" s="8">
        <v>0</v>
      </c>
      <c r="H4" s="8">
        <v>500</v>
      </c>
      <c r="I4">
        <v>1216</v>
      </c>
      <c r="J4" s="8">
        <f t="shared" si="0"/>
        <v>716</v>
      </c>
      <c r="K4">
        <v>500</v>
      </c>
      <c r="L4" s="8">
        <f t="shared" si="1"/>
        <v>0</v>
      </c>
      <c r="M4" s="7"/>
    </row>
    <row r="5" spans="1:12" ht="15" customHeight="1">
      <c r="A5" s="7" t="s">
        <v>98</v>
      </c>
      <c r="B5" s="8">
        <v>200</v>
      </c>
      <c r="C5" s="8">
        <v>46</v>
      </c>
      <c r="D5" s="8">
        <v>100</v>
      </c>
      <c r="E5" s="8">
        <v>0</v>
      </c>
      <c r="F5" s="8">
        <v>100</v>
      </c>
      <c r="G5" s="8">
        <v>0</v>
      </c>
      <c r="H5" s="8">
        <v>100</v>
      </c>
      <c r="I5">
        <v>0</v>
      </c>
      <c r="J5" s="8">
        <f t="shared" si="0"/>
        <v>-100</v>
      </c>
      <c r="K5">
        <v>100</v>
      </c>
      <c r="L5" s="8">
        <f t="shared" si="1"/>
        <v>0</v>
      </c>
    </row>
    <row r="6" spans="1:12" ht="15" customHeight="1">
      <c r="A6" s="7" t="s">
        <v>99</v>
      </c>
      <c r="B6" s="8">
        <v>600</v>
      </c>
      <c r="C6" s="8">
        <v>655</v>
      </c>
      <c r="D6" s="8">
        <v>600</v>
      </c>
      <c r="E6" s="8">
        <v>441</v>
      </c>
      <c r="F6" s="8">
        <v>500</v>
      </c>
      <c r="G6" s="8">
        <v>492</v>
      </c>
      <c r="H6" s="8">
        <v>500</v>
      </c>
      <c r="I6">
        <v>507</v>
      </c>
      <c r="J6" s="8">
        <f t="shared" si="0"/>
        <v>7</v>
      </c>
      <c r="K6">
        <v>550</v>
      </c>
      <c r="L6" s="8">
        <f t="shared" si="1"/>
        <v>50</v>
      </c>
    </row>
    <row r="7" spans="1:12" ht="15" customHeight="1">
      <c r="A7" s="7" t="s">
        <v>100</v>
      </c>
      <c r="B7" s="8">
        <v>1200</v>
      </c>
      <c r="C7" s="8">
        <v>1152</v>
      </c>
      <c r="D7" s="8">
        <v>1100</v>
      </c>
      <c r="E7" s="8">
        <v>469</v>
      </c>
      <c r="F7" s="8">
        <v>600</v>
      </c>
      <c r="G7" s="8">
        <v>70</v>
      </c>
      <c r="H7" s="8">
        <v>400</v>
      </c>
      <c r="I7">
        <v>235</v>
      </c>
      <c r="J7" s="8">
        <f t="shared" si="0"/>
        <v>-165</v>
      </c>
      <c r="K7">
        <v>300</v>
      </c>
      <c r="L7" s="8">
        <f t="shared" si="1"/>
        <v>-100</v>
      </c>
    </row>
    <row r="8" spans="1:13" ht="15" customHeight="1">
      <c r="A8" s="7" t="s">
        <v>101</v>
      </c>
      <c r="B8" s="8">
        <v>8400</v>
      </c>
      <c r="C8" s="8">
        <v>8670</v>
      </c>
      <c r="D8" s="8">
        <v>8700</v>
      </c>
      <c r="E8" s="8">
        <v>7945</v>
      </c>
      <c r="F8" s="8">
        <v>7000</v>
      </c>
      <c r="G8" s="8">
        <v>9072</v>
      </c>
      <c r="H8" s="8">
        <v>8800</v>
      </c>
      <c r="I8">
        <v>12129</v>
      </c>
      <c r="J8" s="8">
        <f t="shared" si="0"/>
        <v>3329</v>
      </c>
      <c r="K8">
        <v>12000</v>
      </c>
      <c r="L8" s="8">
        <f t="shared" si="1"/>
        <v>3200</v>
      </c>
      <c r="M8" s="7" t="s">
        <v>79</v>
      </c>
    </row>
    <row r="9" spans="1:12" ht="15" customHeight="1">
      <c r="A9" s="7" t="s">
        <v>102</v>
      </c>
      <c r="B9" s="8">
        <v>100</v>
      </c>
      <c r="C9" s="8">
        <v>0</v>
      </c>
      <c r="D9" s="8">
        <v>1</v>
      </c>
      <c r="E9" s="8">
        <v>0</v>
      </c>
      <c r="F9" s="8">
        <v>100</v>
      </c>
      <c r="G9" s="8">
        <v>0</v>
      </c>
      <c r="H9" s="8">
        <v>100</v>
      </c>
      <c r="I9">
        <v>305</v>
      </c>
      <c r="J9" s="8">
        <f t="shared" si="0"/>
        <v>205</v>
      </c>
      <c r="K9">
        <v>100</v>
      </c>
      <c r="L9" s="8">
        <f t="shared" si="1"/>
        <v>0</v>
      </c>
    </row>
    <row r="10" spans="1:13" ht="15" customHeight="1">
      <c r="A10" s="7" t="s">
        <v>103</v>
      </c>
      <c r="B10" s="8">
        <v>9000</v>
      </c>
      <c r="C10" s="8">
        <v>8149</v>
      </c>
      <c r="D10" s="8">
        <v>8000</v>
      </c>
      <c r="E10" s="8">
        <v>3205</v>
      </c>
      <c r="F10" s="8">
        <v>4000</v>
      </c>
      <c r="G10" s="8">
        <v>5668</v>
      </c>
      <c r="H10" s="8">
        <v>6000</v>
      </c>
      <c r="I10">
        <v>9143</v>
      </c>
      <c r="J10" s="8">
        <f t="shared" si="0"/>
        <v>3143</v>
      </c>
      <c r="K10">
        <v>6000</v>
      </c>
      <c r="L10" s="8">
        <f t="shared" si="1"/>
        <v>0</v>
      </c>
      <c r="M10" s="7"/>
    </row>
    <row r="11" spans="1:13" ht="15" customHeight="1">
      <c r="A11" s="7" t="s">
        <v>104</v>
      </c>
      <c r="B11" s="8">
        <v>5500</v>
      </c>
      <c r="C11" s="8">
        <v>3671</v>
      </c>
      <c r="D11" s="8">
        <v>5500</v>
      </c>
      <c r="E11" s="8">
        <v>776</v>
      </c>
      <c r="F11" s="8">
        <v>7500</v>
      </c>
      <c r="G11" s="8">
        <v>6769</v>
      </c>
      <c r="H11" s="8">
        <v>7500</v>
      </c>
      <c r="I11">
        <v>1641</v>
      </c>
      <c r="J11" s="8">
        <f t="shared" si="0"/>
        <v>-5859</v>
      </c>
      <c r="K11">
        <v>5500</v>
      </c>
      <c r="L11" s="8">
        <f t="shared" si="1"/>
        <v>-2000</v>
      </c>
      <c r="M11" s="7"/>
    </row>
    <row r="12" spans="1:12" ht="15" customHeight="1">
      <c r="A12" s="7" t="s">
        <v>105</v>
      </c>
      <c r="B12" s="8">
        <v>0</v>
      </c>
      <c r="C12" s="8"/>
      <c r="D12" s="8">
        <v>2000</v>
      </c>
      <c r="E12" s="8">
        <v>3171</v>
      </c>
      <c r="F12" s="8">
        <v>2000</v>
      </c>
      <c r="G12" s="8">
        <v>2061</v>
      </c>
      <c r="H12" s="8">
        <v>2100</v>
      </c>
      <c r="I12">
        <v>1680</v>
      </c>
      <c r="J12" s="8">
        <f t="shared" si="0"/>
        <v>-420</v>
      </c>
      <c r="K12">
        <v>1700</v>
      </c>
      <c r="L12" s="8">
        <f t="shared" si="1"/>
        <v>-400</v>
      </c>
    </row>
    <row r="13" spans="1:13" ht="15" customHeight="1">
      <c r="A13" s="7" t="s">
        <v>106</v>
      </c>
      <c r="B13" s="8">
        <v>9000</v>
      </c>
      <c r="C13" s="8">
        <v>1477</v>
      </c>
      <c r="D13" s="8">
        <v>8000</v>
      </c>
      <c r="E13" s="8">
        <v>1657</v>
      </c>
      <c r="F13" s="8">
        <v>35000</v>
      </c>
      <c r="G13" s="8">
        <v>4361</v>
      </c>
      <c r="H13" s="8">
        <v>35000</v>
      </c>
      <c r="I13">
        <v>21951</v>
      </c>
      <c r="J13" s="8">
        <f t="shared" si="0"/>
        <v>-13049</v>
      </c>
      <c r="K13">
        <v>25000</v>
      </c>
      <c r="L13" s="8">
        <f t="shared" si="1"/>
        <v>-10000</v>
      </c>
      <c r="M13" s="7" t="s">
        <v>107</v>
      </c>
    </row>
    <row r="14" spans="1:13" ht="15" customHeight="1">
      <c r="A14" s="7" t="s">
        <v>108</v>
      </c>
      <c r="B14" s="8">
        <v>7000</v>
      </c>
      <c r="C14" s="8">
        <v>8095</v>
      </c>
      <c r="D14" s="8">
        <v>4000</v>
      </c>
      <c r="E14" s="8">
        <v>6350</v>
      </c>
      <c r="F14" s="8">
        <v>6000</v>
      </c>
      <c r="G14" s="8">
        <v>6300</v>
      </c>
      <c r="H14" s="8">
        <v>6000</v>
      </c>
      <c r="I14">
        <v>5500</v>
      </c>
      <c r="J14" s="8">
        <f t="shared" si="0"/>
        <v>-500</v>
      </c>
      <c r="K14">
        <v>6000</v>
      </c>
      <c r="L14" s="8">
        <f t="shared" si="1"/>
        <v>0</v>
      </c>
      <c r="M14" s="7"/>
    </row>
    <row r="15" spans="1:13" ht="15" customHeight="1">
      <c r="A15" t="s">
        <v>92</v>
      </c>
      <c r="B15" s="36">
        <f aca="true" t="shared" si="2" ref="B15:I15">SUM(B3:B14)</f>
        <v>79500</v>
      </c>
      <c r="C15" s="36">
        <f t="shared" si="2"/>
        <v>71438</v>
      </c>
      <c r="D15" s="36">
        <f t="shared" si="2"/>
        <v>78011</v>
      </c>
      <c r="E15" s="36">
        <f t="shared" si="2"/>
        <v>61593</v>
      </c>
      <c r="F15" s="36">
        <f t="shared" si="2"/>
        <v>96850</v>
      </c>
      <c r="G15" s="36">
        <f t="shared" si="2"/>
        <v>69154</v>
      </c>
      <c r="H15" s="36">
        <f t="shared" si="2"/>
        <v>101150</v>
      </c>
      <c r="I15" s="36">
        <f t="shared" si="2"/>
        <v>82535</v>
      </c>
      <c r="J15" s="8">
        <f t="shared" si="0"/>
        <v>-18615</v>
      </c>
      <c r="K15" s="36">
        <f>SUM(K3:K14)</f>
        <v>96750</v>
      </c>
      <c r="L15" s="8">
        <f t="shared" si="1"/>
        <v>-4400</v>
      </c>
      <c r="M15" s="10"/>
    </row>
    <row r="16" spans="2:14" ht="18" customHeight="1">
      <c r="B16" s="10"/>
      <c r="C16" s="10"/>
      <c r="D16" s="10"/>
      <c r="E16" s="10"/>
      <c r="F16" s="10"/>
      <c r="G16" s="10"/>
      <c r="H16" s="10"/>
      <c r="I16" s="10"/>
      <c r="N16" s="22" t="s">
        <v>109</v>
      </c>
    </row>
    <row r="17" spans="1:16" ht="13.5" customHeight="1">
      <c r="A17" s="37"/>
      <c r="B17" s="38"/>
      <c r="C17" s="39"/>
      <c r="D17" s="10"/>
      <c r="E17" s="10"/>
      <c r="F17" s="10"/>
      <c r="G17" s="10"/>
      <c r="H17" s="10"/>
      <c r="I17" s="10"/>
      <c r="K17" s="10"/>
      <c r="P17" s="7"/>
    </row>
    <row r="18" spans="1:12" ht="12.75" customHeight="1">
      <c r="A18" s="34"/>
      <c r="B18" s="35"/>
      <c r="C18" s="10"/>
      <c r="D18" s="10"/>
      <c r="E18" s="10"/>
      <c r="F18" s="10"/>
      <c r="G18" s="10"/>
      <c r="H18" s="10"/>
      <c r="I18" s="10"/>
      <c r="K18" s="10"/>
      <c r="L18" s="10"/>
    </row>
    <row r="19" spans="1:2" ht="12.75" customHeight="1">
      <c r="A19" s="34"/>
      <c r="B19" s="35"/>
    </row>
    <row r="20" spans="1:2" ht="12.75" customHeight="1">
      <c r="A20" s="23"/>
      <c r="B20" s="7"/>
    </row>
    <row r="21" spans="1:2" ht="12.75" customHeight="1">
      <c r="A21" s="23"/>
      <c r="B21" s="7"/>
    </row>
    <row r="22" spans="1:2" ht="12.75" customHeight="1">
      <c r="A22" s="23"/>
      <c r="B22" s="7"/>
    </row>
    <row r="23" spans="1:2" ht="12.75" customHeight="1">
      <c r="A23" s="23"/>
      <c r="B23" s="7"/>
    </row>
  </sheetData>
  <sheetProtection selectLockedCells="1" selectUnlockedCells="1"/>
  <printOptions gridLines="1"/>
  <pageMargins left="0.25" right="0.25" top="1" bottom="1" header="0.5" footer="0.5"/>
  <pageSetup fitToHeight="1" fitToWidth="1" horizontalDpi="300" verticalDpi="300" orientation="landscape"/>
  <headerFooter alignWithMargins="0">
    <oddHeader>&amp;C&amp;"Arial,Bold"&amp;12WVWD - WATER SYSTEM</oddHeader>
    <oddFooter>&amp;L&amp;D&amp;R&amp;"Arial,Bold"&amp;12&amp;P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2"/>
  <sheetViews>
    <sheetView zoomScalePageLayoutView="0" workbookViewId="0" topLeftCell="A4">
      <selection activeCell="N29" sqref="N29"/>
    </sheetView>
  </sheetViews>
  <sheetFormatPr defaultColWidth="11.421875" defaultRowHeight="12.75" customHeight="1"/>
  <cols>
    <col min="1" max="1" width="34.00390625" style="0" customWidth="1"/>
    <col min="2" max="7" width="11.7109375" style="0" customWidth="1"/>
    <col min="8" max="8" width="11.7109375" style="10" customWidth="1"/>
    <col min="9" max="10" width="11.00390625" style="0" customWidth="1"/>
    <col min="11" max="11" width="11.421875" style="0" customWidth="1"/>
    <col min="12" max="12" width="12.421875" style="0" customWidth="1"/>
    <col min="13" max="16384" width="8.8515625" style="0" customWidth="1"/>
  </cols>
  <sheetData>
    <row r="1" spans="1:64" ht="21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110</v>
      </c>
      <c r="F1" s="6" t="s">
        <v>33</v>
      </c>
      <c r="G1" s="6" t="s">
        <v>95</v>
      </c>
      <c r="H1" s="6" t="s">
        <v>13</v>
      </c>
      <c r="I1" s="3" t="s">
        <v>64</v>
      </c>
      <c r="J1" s="6" t="s">
        <v>9</v>
      </c>
      <c r="K1" s="3" t="s">
        <v>67</v>
      </c>
      <c r="L1" s="6" t="s">
        <v>111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11" ht="17.25" customHeight="1">
      <c r="A2" s="19" t="s">
        <v>112</v>
      </c>
      <c r="C2" s="28"/>
      <c r="F2" s="28"/>
      <c r="G2" s="28"/>
      <c r="H2" s="28">
        <v>2022</v>
      </c>
      <c r="I2" s="3">
        <v>2022</v>
      </c>
      <c r="J2" s="7" t="s">
        <v>113</v>
      </c>
      <c r="K2" s="3">
        <v>2023</v>
      </c>
    </row>
    <row r="3" spans="1:12" ht="15" customHeight="1">
      <c r="A3" t="s">
        <v>114</v>
      </c>
      <c r="B3" s="40">
        <v>4759</v>
      </c>
      <c r="C3" s="40">
        <v>4759</v>
      </c>
      <c r="D3" s="40">
        <v>4759</v>
      </c>
      <c r="E3" s="40">
        <v>4759</v>
      </c>
      <c r="F3" s="40">
        <v>4759</v>
      </c>
      <c r="G3" s="40">
        <v>4759</v>
      </c>
      <c r="H3" s="8">
        <v>4759</v>
      </c>
      <c r="I3" s="8">
        <v>4759</v>
      </c>
      <c r="J3" s="40">
        <f aca="true" t="shared" si="0" ref="J3:J11">I3-H3</f>
        <v>0</v>
      </c>
      <c r="K3" s="8">
        <v>4759</v>
      </c>
      <c r="L3" s="41">
        <f aca="true" t="shared" si="1" ref="L3:L13">K3-H3</f>
        <v>0</v>
      </c>
    </row>
    <row r="4" spans="1:12" ht="15" customHeight="1">
      <c r="A4" s="7" t="s">
        <v>115</v>
      </c>
      <c r="B4" s="40">
        <v>20833</v>
      </c>
      <c r="C4" s="40">
        <v>20833</v>
      </c>
      <c r="D4" s="40">
        <v>21542</v>
      </c>
      <c r="E4" s="40">
        <v>21557</v>
      </c>
      <c r="F4" s="40">
        <v>22275</v>
      </c>
      <c r="G4" s="40">
        <v>22280</v>
      </c>
      <c r="H4" s="8">
        <v>23033</v>
      </c>
      <c r="I4" s="8">
        <v>23033</v>
      </c>
      <c r="J4" s="40">
        <f t="shared" si="0"/>
        <v>0</v>
      </c>
      <c r="K4" s="8">
        <v>23816</v>
      </c>
      <c r="L4" s="41">
        <f t="shared" si="1"/>
        <v>783</v>
      </c>
    </row>
    <row r="5" spans="1:12" ht="15" customHeight="1">
      <c r="A5" s="7" t="s">
        <v>116</v>
      </c>
      <c r="B5" s="40">
        <v>9914</v>
      </c>
      <c r="C5" s="40">
        <v>9914</v>
      </c>
      <c r="D5" s="40">
        <v>10470</v>
      </c>
      <c r="E5" s="40">
        <v>10328</v>
      </c>
      <c r="F5" s="40">
        <v>10470</v>
      </c>
      <c r="G5" s="40">
        <v>10470</v>
      </c>
      <c r="H5" s="8">
        <v>10760</v>
      </c>
      <c r="I5" s="8">
        <v>10760</v>
      </c>
      <c r="J5" s="40">
        <f t="shared" si="0"/>
        <v>0</v>
      </c>
      <c r="K5" s="8">
        <v>11058</v>
      </c>
      <c r="L5" s="41">
        <f t="shared" si="1"/>
        <v>298</v>
      </c>
    </row>
    <row r="6" spans="1:13" ht="15" customHeight="1">
      <c r="A6" s="7" t="s">
        <v>117</v>
      </c>
      <c r="B6" s="40">
        <v>5680</v>
      </c>
      <c r="C6" s="40">
        <v>5630</v>
      </c>
      <c r="D6" s="40">
        <v>5833</v>
      </c>
      <c r="E6" s="40">
        <v>5786</v>
      </c>
      <c r="F6" s="40">
        <v>5989</v>
      </c>
      <c r="G6" s="40">
        <v>5989</v>
      </c>
      <c r="H6" s="8">
        <v>6150</v>
      </c>
      <c r="I6" s="8">
        <v>6150</v>
      </c>
      <c r="J6" s="40">
        <f t="shared" si="0"/>
        <v>0</v>
      </c>
      <c r="K6" s="8">
        <v>2087</v>
      </c>
      <c r="L6" s="41">
        <f t="shared" si="1"/>
        <v>-4063</v>
      </c>
      <c r="M6" s="7" t="s">
        <v>118</v>
      </c>
    </row>
    <row r="7" spans="1:13" ht="15" customHeight="1">
      <c r="A7" s="7" t="s">
        <v>119</v>
      </c>
      <c r="B7" s="40">
        <v>11358</v>
      </c>
      <c r="C7" s="40">
        <v>11383</v>
      </c>
      <c r="D7" s="40">
        <v>11358</v>
      </c>
      <c r="E7" s="40">
        <v>11680</v>
      </c>
      <c r="F7" s="40">
        <v>12278</v>
      </c>
      <c r="G7" s="40">
        <v>11989</v>
      </c>
      <c r="H7" s="8">
        <v>12278</v>
      </c>
      <c r="I7" s="8">
        <v>12305</v>
      </c>
      <c r="J7" s="40">
        <f t="shared" si="0"/>
        <v>27</v>
      </c>
      <c r="K7" s="8">
        <v>12601</v>
      </c>
      <c r="L7" s="41">
        <f t="shared" si="1"/>
        <v>323</v>
      </c>
      <c r="M7" s="7"/>
    </row>
    <row r="8" spans="1:13" ht="15" customHeight="1">
      <c r="A8" s="7" t="s">
        <v>120</v>
      </c>
      <c r="B8" s="40">
        <v>2611</v>
      </c>
      <c r="C8" s="40">
        <v>2574</v>
      </c>
      <c r="D8" s="40">
        <v>2703</v>
      </c>
      <c r="E8" s="40">
        <v>2703</v>
      </c>
      <c r="F8" s="40">
        <v>2800</v>
      </c>
      <c r="G8" s="40">
        <v>2800</v>
      </c>
      <c r="H8" s="8">
        <v>2899</v>
      </c>
      <c r="I8" s="8">
        <v>2899</v>
      </c>
      <c r="J8" s="40">
        <f t="shared" si="0"/>
        <v>0</v>
      </c>
      <c r="K8" s="8">
        <v>3002</v>
      </c>
      <c r="L8" s="41">
        <f t="shared" si="1"/>
        <v>103</v>
      </c>
      <c r="M8" s="7"/>
    </row>
    <row r="9" spans="1:13" ht="15" customHeight="1">
      <c r="A9" s="7" t="s">
        <v>121</v>
      </c>
      <c r="B9" s="40">
        <v>6092</v>
      </c>
      <c r="C9" s="40">
        <v>6092</v>
      </c>
      <c r="D9" s="40">
        <v>6308</v>
      </c>
      <c r="E9" s="40">
        <v>6308</v>
      </c>
      <c r="F9" s="40">
        <v>6533</v>
      </c>
      <c r="G9" s="40">
        <v>6533</v>
      </c>
      <c r="H9" s="8">
        <v>6765</v>
      </c>
      <c r="I9" s="8">
        <v>6765</v>
      </c>
      <c r="J9" s="40">
        <f t="shared" si="0"/>
        <v>0</v>
      </c>
      <c r="K9" s="8">
        <v>7006</v>
      </c>
      <c r="L9" s="41">
        <f t="shared" si="1"/>
        <v>241</v>
      </c>
      <c r="M9" s="7"/>
    </row>
    <row r="10" spans="1:13" ht="15" customHeight="1">
      <c r="A10" s="7" t="s">
        <v>122</v>
      </c>
      <c r="B10" s="40">
        <v>2176</v>
      </c>
      <c r="C10" s="40">
        <v>2212</v>
      </c>
      <c r="D10" s="40">
        <v>2253</v>
      </c>
      <c r="E10" s="40">
        <v>2253</v>
      </c>
      <c r="F10" s="40">
        <v>2333</v>
      </c>
      <c r="G10" s="40">
        <v>2333</v>
      </c>
      <c r="H10" s="8">
        <v>2416</v>
      </c>
      <c r="I10" s="8">
        <v>2416</v>
      </c>
      <c r="J10" s="40">
        <f t="shared" si="0"/>
        <v>0</v>
      </c>
      <c r="K10" s="8">
        <v>2502</v>
      </c>
      <c r="L10" s="41">
        <f t="shared" si="1"/>
        <v>86</v>
      </c>
      <c r="M10" s="7"/>
    </row>
    <row r="11" spans="1:13" ht="15" customHeight="1">
      <c r="A11" s="7" t="s">
        <v>123</v>
      </c>
      <c r="B11" s="40">
        <v>5000</v>
      </c>
      <c r="C11" s="40">
        <v>3400</v>
      </c>
      <c r="D11" s="40">
        <v>5215</v>
      </c>
      <c r="E11" s="40">
        <v>5314</v>
      </c>
      <c r="F11" s="40">
        <v>5475</v>
      </c>
      <c r="G11" s="40">
        <v>5475</v>
      </c>
      <c r="H11" s="8">
        <v>5691</v>
      </c>
      <c r="I11" s="8">
        <v>5691</v>
      </c>
      <c r="J11" s="40">
        <f t="shared" si="0"/>
        <v>0</v>
      </c>
      <c r="K11" s="8">
        <v>5915</v>
      </c>
      <c r="L11" s="41">
        <f t="shared" si="1"/>
        <v>224</v>
      </c>
      <c r="M11" s="7"/>
    </row>
    <row r="12" spans="1:13" ht="15" customHeight="1">
      <c r="A12" s="42" t="s">
        <v>124</v>
      </c>
      <c r="B12" s="40"/>
      <c r="C12" s="40"/>
      <c r="D12" s="40"/>
      <c r="E12" s="40"/>
      <c r="F12" s="40"/>
      <c r="H12" s="8">
        <v>3000</v>
      </c>
      <c r="I12" s="8">
        <v>3000</v>
      </c>
      <c r="J12" s="40"/>
      <c r="K12" s="8">
        <v>3000</v>
      </c>
      <c r="L12" s="41">
        <f t="shared" si="1"/>
        <v>0</v>
      </c>
      <c r="M12" s="7"/>
    </row>
    <row r="13" spans="1:64" ht="12.75" customHeight="1">
      <c r="A13" s="18" t="s">
        <v>125</v>
      </c>
      <c r="B13" s="39">
        <f>SUM(B3:B11)</f>
        <v>68423</v>
      </c>
      <c r="C13" s="39">
        <f>SUM(C3:C11)</f>
        <v>66797</v>
      </c>
      <c r="D13" s="39">
        <f aca="true" t="shared" si="2" ref="D13:I13">SUM(D3:D12)</f>
        <v>70441</v>
      </c>
      <c r="E13" s="39">
        <f t="shared" si="2"/>
        <v>70688</v>
      </c>
      <c r="F13" s="39">
        <f t="shared" si="2"/>
        <v>72912</v>
      </c>
      <c r="G13" s="39">
        <f t="shared" si="2"/>
        <v>72628</v>
      </c>
      <c r="H13" s="36">
        <f t="shared" si="2"/>
        <v>77751</v>
      </c>
      <c r="I13" s="36">
        <f t="shared" si="2"/>
        <v>77778</v>
      </c>
      <c r="J13" s="40">
        <f>I13-H13</f>
        <v>27</v>
      </c>
      <c r="K13" s="36">
        <f>SUM(K3:K12)</f>
        <v>75746</v>
      </c>
      <c r="L13" s="41">
        <f t="shared" si="1"/>
        <v>-2005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ht="12.75" customHeight="1">
      <c r="A14" s="18"/>
      <c r="B14" s="21"/>
      <c r="C14" s="21"/>
      <c r="D14" s="21"/>
      <c r="H14" s="8"/>
      <c r="I14" s="8"/>
      <c r="J14" s="40"/>
      <c r="K14" s="8"/>
      <c r="L14" s="41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12" ht="15" customHeight="1">
      <c r="A15" t="s">
        <v>126</v>
      </c>
      <c r="B15" s="8">
        <v>2355</v>
      </c>
      <c r="C15" s="8">
        <v>2355</v>
      </c>
      <c r="D15" s="8">
        <v>2141</v>
      </c>
      <c r="E15" s="8">
        <v>2141</v>
      </c>
      <c r="F15" s="8">
        <v>1927</v>
      </c>
      <c r="G15" s="8">
        <v>1927</v>
      </c>
      <c r="H15" s="8">
        <v>1713</v>
      </c>
      <c r="I15" s="8">
        <v>1713</v>
      </c>
      <c r="J15" s="40">
        <f aca="true" t="shared" si="3" ref="J15:J26">I15-H15</f>
        <v>0</v>
      </c>
      <c r="K15" s="8">
        <v>1499</v>
      </c>
      <c r="L15" s="41">
        <f aca="true" t="shared" si="4" ref="L15:L26">K15-H15</f>
        <v>-214</v>
      </c>
    </row>
    <row r="16" spans="1:12" ht="12.75" customHeight="1">
      <c r="A16" s="7" t="s">
        <v>127</v>
      </c>
      <c r="B16" s="8">
        <v>14995</v>
      </c>
      <c r="C16" s="8">
        <v>14995</v>
      </c>
      <c r="D16" s="8">
        <v>14286</v>
      </c>
      <c r="E16" s="8">
        <v>14271</v>
      </c>
      <c r="F16" s="8">
        <v>13553</v>
      </c>
      <c r="G16" s="8">
        <v>13548</v>
      </c>
      <c r="H16" s="8">
        <v>12795</v>
      </c>
      <c r="I16" s="8">
        <v>12795</v>
      </c>
      <c r="J16" s="40">
        <f t="shared" si="3"/>
        <v>0</v>
      </c>
      <c r="K16" s="8">
        <v>12012</v>
      </c>
      <c r="L16" s="41">
        <f t="shared" si="4"/>
        <v>-783</v>
      </c>
    </row>
    <row r="17" spans="1:12" ht="12.75" customHeight="1">
      <c r="A17" s="7" t="s">
        <v>128</v>
      </c>
      <c r="B17" s="8">
        <v>8538</v>
      </c>
      <c r="C17" s="8">
        <v>8538</v>
      </c>
      <c r="D17" s="8">
        <v>8264</v>
      </c>
      <c r="E17" s="8">
        <v>8124</v>
      </c>
      <c r="F17" s="8">
        <v>7982</v>
      </c>
      <c r="G17" s="8">
        <v>7982</v>
      </c>
      <c r="H17" s="8">
        <v>7692</v>
      </c>
      <c r="I17" s="8">
        <v>7692</v>
      </c>
      <c r="J17" s="40">
        <f t="shared" si="3"/>
        <v>0</v>
      </c>
      <c r="K17" s="8">
        <v>7318</v>
      </c>
      <c r="L17" s="41">
        <f t="shared" si="4"/>
        <v>-374</v>
      </c>
    </row>
    <row r="18" spans="1:12" ht="12.75" customHeight="1">
      <c r="A18" s="7" t="s">
        <v>129</v>
      </c>
      <c r="B18" s="8">
        <v>613</v>
      </c>
      <c r="C18" s="8">
        <v>613</v>
      </c>
      <c r="D18" s="8">
        <v>461</v>
      </c>
      <c r="E18" s="8">
        <v>461</v>
      </c>
      <c r="F18" s="8">
        <v>305</v>
      </c>
      <c r="G18" s="8">
        <v>305</v>
      </c>
      <c r="H18" s="8">
        <v>144</v>
      </c>
      <c r="I18" s="8">
        <v>144</v>
      </c>
      <c r="J18" s="40">
        <f t="shared" si="3"/>
        <v>0</v>
      </c>
      <c r="K18" s="8">
        <v>12</v>
      </c>
      <c r="L18" s="41">
        <f t="shared" si="4"/>
        <v>-132</v>
      </c>
    </row>
    <row r="19" spans="1:12" ht="12.75" customHeight="1">
      <c r="A19" s="7" t="s">
        <v>130</v>
      </c>
      <c r="B19" s="8">
        <v>6554</v>
      </c>
      <c r="C19" s="8">
        <v>6530</v>
      </c>
      <c r="D19" s="8">
        <v>6554</v>
      </c>
      <c r="E19" s="8">
        <v>6232</v>
      </c>
      <c r="F19" s="8">
        <v>5634</v>
      </c>
      <c r="G19" s="8">
        <v>5923</v>
      </c>
      <c r="H19" s="8">
        <v>5634</v>
      </c>
      <c r="I19" s="8">
        <v>5607</v>
      </c>
      <c r="J19" s="40">
        <f t="shared" si="3"/>
        <v>-27</v>
      </c>
      <c r="K19" s="8">
        <v>5311</v>
      </c>
      <c r="L19" s="41">
        <f t="shared" si="4"/>
        <v>-323</v>
      </c>
    </row>
    <row r="20" spans="1:12" ht="12.75" customHeight="1">
      <c r="A20" s="7" t="s">
        <v>131</v>
      </c>
      <c r="B20" s="8">
        <v>949</v>
      </c>
      <c r="C20" s="8">
        <v>936</v>
      </c>
      <c r="D20" s="8">
        <v>856</v>
      </c>
      <c r="E20" s="8">
        <v>856</v>
      </c>
      <c r="F20" s="8">
        <v>760</v>
      </c>
      <c r="G20" s="8">
        <v>760</v>
      </c>
      <c r="H20" s="8">
        <v>661</v>
      </c>
      <c r="I20" s="8">
        <v>661</v>
      </c>
      <c r="J20" s="40">
        <f t="shared" si="3"/>
        <v>0</v>
      </c>
      <c r="K20" s="8">
        <v>558</v>
      </c>
      <c r="L20" s="41">
        <f t="shared" si="4"/>
        <v>-103</v>
      </c>
    </row>
    <row r="21" spans="1:13" ht="12.75" customHeight="1">
      <c r="A21" s="7" t="s">
        <v>132</v>
      </c>
      <c r="B21" s="8">
        <v>2215</v>
      </c>
      <c r="C21" s="8">
        <v>2254</v>
      </c>
      <c r="D21" s="8">
        <v>1998</v>
      </c>
      <c r="E21" s="8">
        <v>1998</v>
      </c>
      <c r="F21" s="8">
        <v>1774</v>
      </c>
      <c r="G21" s="8">
        <v>1774</v>
      </c>
      <c r="H21" s="8">
        <v>1541</v>
      </c>
      <c r="I21" s="8">
        <v>1541</v>
      </c>
      <c r="J21" s="40">
        <f t="shared" si="3"/>
        <v>0</v>
      </c>
      <c r="K21" s="8">
        <v>1301</v>
      </c>
      <c r="L21" s="41">
        <f t="shared" si="4"/>
        <v>-240</v>
      </c>
      <c r="M21" s="7"/>
    </row>
    <row r="22" spans="1:13" ht="12.75" customHeight="1">
      <c r="A22" s="7" t="s">
        <v>133</v>
      </c>
      <c r="B22" s="8">
        <v>791</v>
      </c>
      <c r="C22" s="8">
        <v>804</v>
      </c>
      <c r="D22" s="8">
        <v>714</v>
      </c>
      <c r="E22" s="8">
        <v>714</v>
      </c>
      <c r="F22" s="8">
        <v>634</v>
      </c>
      <c r="G22" s="8">
        <v>634</v>
      </c>
      <c r="H22" s="8">
        <v>551</v>
      </c>
      <c r="I22" s="8">
        <v>551</v>
      </c>
      <c r="J22" s="40">
        <f t="shared" si="3"/>
        <v>0</v>
      </c>
      <c r="K22" s="8">
        <v>465</v>
      </c>
      <c r="L22" s="41">
        <f t="shared" si="4"/>
        <v>-86</v>
      </c>
      <c r="M22" s="7"/>
    </row>
    <row r="23" spans="1:13" ht="12.75" customHeight="1">
      <c r="A23" s="7" t="s">
        <v>134</v>
      </c>
      <c r="B23" s="8">
        <v>1225</v>
      </c>
      <c r="C23" s="8">
        <v>840</v>
      </c>
      <c r="D23" s="8">
        <v>1142</v>
      </c>
      <c r="E23" s="8">
        <v>1093</v>
      </c>
      <c r="F23" s="8">
        <v>885</v>
      </c>
      <c r="G23" s="8">
        <v>885</v>
      </c>
      <c r="H23" s="8">
        <v>669</v>
      </c>
      <c r="I23" s="8">
        <v>669</v>
      </c>
      <c r="J23" s="40">
        <f t="shared" si="3"/>
        <v>0</v>
      </c>
      <c r="K23" s="8">
        <v>445</v>
      </c>
      <c r="L23" s="41">
        <f t="shared" si="4"/>
        <v>-224</v>
      </c>
      <c r="M23" s="7"/>
    </row>
    <row r="24" spans="1:13" ht="12.75" customHeight="1">
      <c r="A24" s="7" t="s">
        <v>135</v>
      </c>
      <c r="B24" s="8">
        <v>4500</v>
      </c>
      <c r="C24" s="8">
        <v>654</v>
      </c>
      <c r="D24" s="8">
        <v>2415</v>
      </c>
      <c r="E24" s="8">
        <v>2685</v>
      </c>
      <c r="F24" s="8">
        <v>3600</v>
      </c>
      <c r="G24" s="8">
        <v>4979</v>
      </c>
      <c r="H24" s="8">
        <v>4975</v>
      </c>
      <c r="I24" s="8">
        <v>4138</v>
      </c>
      <c r="J24" s="40">
        <f t="shared" si="3"/>
        <v>-837</v>
      </c>
      <c r="K24" s="8">
        <v>4975</v>
      </c>
      <c r="L24" s="41">
        <f t="shared" si="4"/>
        <v>0</v>
      </c>
      <c r="M24" s="7"/>
    </row>
    <row r="25" spans="1:64" ht="15" customHeight="1">
      <c r="A25" s="18" t="s">
        <v>136</v>
      </c>
      <c r="B25" s="36">
        <f aca="true" t="shared" si="5" ref="B25:I25">SUM(B15:B24)</f>
        <v>42735</v>
      </c>
      <c r="C25" s="36">
        <f t="shared" si="5"/>
        <v>38519</v>
      </c>
      <c r="D25" s="36">
        <f t="shared" si="5"/>
        <v>38831</v>
      </c>
      <c r="E25" s="36">
        <f t="shared" si="5"/>
        <v>38575</v>
      </c>
      <c r="F25" s="36">
        <f t="shared" si="5"/>
        <v>37054</v>
      </c>
      <c r="G25" s="36">
        <f t="shared" si="5"/>
        <v>38717</v>
      </c>
      <c r="H25" s="36">
        <f t="shared" si="5"/>
        <v>36375</v>
      </c>
      <c r="I25" s="36">
        <f t="shared" si="5"/>
        <v>35511</v>
      </c>
      <c r="J25" s="40">
        <f t="shared" si="3"/>
        <v>-864</v>
      </c>
      <c r="K25" s="36">
        <f>SUM(K15:K24)</f>
        <v>33896</v>
      </c>
      <c r="L25" s="41">
        <f t="shared" si="4"/>
        <v>-2479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15" customHeight="1">
      <c r="A26" s="18" t="s">
        <v>137</v>
      </c>
      <c r="B26" s="36">
        <f>B13+B25</f>
        <v>111158</v>
      </c>
      <c r="C26" s="36">
        <f>C13+C25</f>
        <v>105316</v>
      </c>
      <c r="D26" s="36">
        <f aca="true" t="shared" si="6" ref="D26:I26">D25+D13</f>
        <v>109272</v>
      </c>
      <c r="E26" s="36">
        <f t="shared" si="6"/>
        <v>109263</v>
      </c>
      <c r="F26" s="36">
        <f t="shared" si="6"/>
        <v>109966</v>
      </c>
      <c r="G26" s="36">
        <f t="shared" si="6"/>
        <v>111345</v>
      </c>
      <c r="H26" s="36">
        <f t="shared" si="6"/>
        <v>114126</v>
      </c>
      <c r="I26" s="36">
        <f t="shared" si="6"/>
        <v>113289</v>
      </c>
      <c r="J26" s="40">
        <f t="shared" si="3"/>
        <v>-837</v>
      </c>
      <c r="K26" s="36">
        <f>K25+K13</f>
        <v>109642</v>
      </c>
      <c r="L26" s="41">
        <f t="shared" si="4"/>
        <v>-4484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2:12" ht="15" customHeight="1">
      <c r="B27" s="36"/>
      <c r="C27" s="8"/>
      <c r="D27" s="8"/>
      <c r="E27" s="8"/>
      <c r="F27" s="8"/>
      <c r="H27"/>
      <c r="J27" s="40"/>
      <c r="K27" s="8"/>
      <c r="L27" s="41"/>
    </row>
    <row r="28" spans="1:12" ht="15" customHeight="1">
      <c r="A28" s="19" t="s">
        <v>138</v>
      </c>
      <c r="B28" s="8"/>
      <c r="C28" s="8"/>
      <c r="D28" s="8"/>
      <c r="E28" s="8"/>
      <c r="F28" s="8"/>
      <c r="H28"/>
      <c r="J28" s="40"/>
      <c r="K28" s="8"/>
      <c r="L28" s="36"/>
    </row>
    <row r="29" spans="1:13" ht="15" customHeight="1">
      <c r="A29" t="s">
        <v>139</v>
      </c>
      <c r="B29" s="8">
        <v>35000</v>
      </c>
      <c r="C29" s="8">
        <v>33996</v>
      </c>
      <c r="D29" s="8">
        <v>0</v>
      </c>
      <c r="E29" s="8">
        <v>0</v>
      </c>
      <c r="F29" s="8"/>
      <c r="H29"/>
      <c r="J29" s="40"/>
      <c r="K29" s="8"/>
      <c r="L29" s="17"/>
      <c r="M29" s="7"/>
    </row>
    <row r="30" spans="1:13" ht="15" customHeight="1">
      <c r="A30" t="s">
        <v>140</v>
      </c>
      <c r="B30" s="8"/>
      <c r="C30" s="8"/>
      <c r="D30" s="8"/>
      <c r="E30" s="8"/>
      <c r="F30" s="8"/>
      <c r="H30"/>
      <c r="J30" s="40"/>
      <c r="K30" s="8"/>
      <c r="L30" s="36"/>
      <c r="M30" s="7"/>
    </row>
    <row r="31" spans="1:13" ht="15" customHeight="1">
      <c r="A31" s="7" t="s">
        <v>141</v>
      </c>
      <c r="B31" s="8">
        <v>1000000</v>
      </c>
      <c r="C31" s="8">
        <v>85424</v>
      </c>
      <c r="D31" s="8">
        <v>33000</v>
      </c>
      <c r="E31" s="8">
        <v>3000</v>
      </c>
      <c r="F31" s="8">
        <v>3000</v>
      </c>
      <c r="G31">
        <v>3000</v>
      </c>
      <c r="H31" s="43">
        <v>1801000</v>
      </c>
      <c r="I31">
        <v>30000</v>
      </c>
      <c r="J31" s="40">
        <f>G31-F31</f>
        <v>0</v>
      </c>
      <c r="K31" s="8"/>
      <c r="L31" s="17"/>
      <c r="M31" s="7"/>
    </row>
    <row r="32" spans="1:13" ht="15" customHeight="1">
      <c r="A32" s="7" t="s">
        <v>142</v>
      </c>
      <c r="B32" s="8"/>
      <c r="C32" s="8"/>
      <c r="D32" s="8"/>
      <c r="E32" s="8">
        <v>30634</v>
      </c>
      <c r="F32" s="8"/>
      <c r="H32" s="43">
        <v>75000</v>
      </c>
      <c r="I32">
        <v>3899</v>
      </c>
      <c r="J32" s="40">
        <f>G32-F32</f>
        <v>0</v>
      </c>
      <c r="K32" s="8"/>
      <c r="L32" s="17"/>
      <c r="M32" s="7"/>
    </row>
    <row r="33" spans="1:64" ht="15" customHeight="1">
      <c r="A33" s="18" t="s">
        <v>143</v>
      </c>
      <c r="B33" s="36">
        <f aca="true" t="shared" si="7" ref="B33:I33">SUM(B29:B32)</f>
        <v>1035000</v>
      </c>
      <c r="C33" s="36">
        <f t="shared" si="7"/>
        <v>119420</v>
      </c>
      <c r="D33" s="36">
        <f t="shared" si="7"/>
        <v>33000</v>
      </c>
      <c r="E33" s="36">
        <f t="shared" si="7"/>
        <v>33634</v>
      </c>
      <c r="F33" s="36">
        <f t="shared" si="7"/>
        <v>3000</v>
      </c>
      <c r="G33" s="36">
        <f t="shared" si="7"/>
        <v>3000</v>
      </c>
      <c r="H33" s="36">
        <f t="shared" si="7"/>
        <v>1876000</v>
      </c>
      <c r="I33" s="36">
        <f t="shared" si="7"/>
        <v>33899</v>
      </c>
      <c r="J33" s="40">
        <f>G33-F33</f>
        <v>0</v>
      </c>
      <c r="K33" s="8"/>
      <c r="L33" s="36"/>
      <c r="M33" s="18"/>
      <c r="N33" s="22" t="s">
        <v>144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2:14" ht="15" customHeight="1">
      <c r="B34" s="21" t="s">
        <v>145</v>
      </c>
      <c r="C34" s="21" t="s">
        <v>146</v>
      </c>
      <c r="D34" s="44"/>
      <c r="E34" s="10"/>
      <c r="F34" s="10"/>
      <c r="G34" s="10"/>
      <c r="I34" s="21"/>
      <c r="J34" s="21"/>
      <c r="K34" s="10"/>
      <c r="N34" s="7"/>
    </row>
    <row r="35" spans="1:10" ht="12.75" customHeight="1">
      <c r="A35" s="7">
        <v>1</v>
      </c>
      <c r="B35" s="45">
        <v>47431</v>
      </c>
      <c r="C35" s="11">
        <v>33302</v>
      </c>
      <c r="D35" s="7" t="s">
        <v>147</v>
      </c>
      <c r="F35" s="10"/>
      <c r="I35" s="21"/>
      <c r="J35" s="21"/>
    </row>
    <row r="36" spans="1:11" ht="12.75" customHeight="1">
      <c r="A36">
        <v>2</v>
      </c>
      <c r="B36" s="45">
        <v>49541</v>
      </c>
      <c r="C36" s="10">
        <v>369414</v>
      </c>
      <c r="D36" s="7" t="s">
        <v>148</v>
      </c>
      <c r="F36" s="10"/>
      <c r="H36" s="21"/>
      <c r="K36" s="7"/>
    </row>
    <row r="37" spans="1:8" ht="12.75" customHeight="1">
      <c r="A37" s="7">
        <v>3</v>
      </c>
      <c r="B37" s="45">
        <v>51838</v>
      </c>
      <c r="C37" s="11">
        <v>271613</v>
      </c>
      <c r="D37" s="7" t="s">
        <v>149</v>
      </c>
      <c r="F37" s="10"/>
      <c r="H37" s="18"/>
    </row>
    <row r="38" spans="1:10" ht="12.75" customHeight="1">
      <c r="A38" s="7">
        <v>4</v>
      </c>
      <c r="B38" s="46">
        <v>45024</v>
      </c>
      <c r="C38" s="11">
        <v>2087</v>
      </c>
      <c r="D38" s="7" t="s">
        <v>150</v>
      </c>
      <c r="F38" s="10"/>
      <c r="H38" s="18"/>
      <c r="I38" s="18"/>
      <c r="J38" s="18"/>
    </row>
    <row r="39" spans="1:10" ht="12.75" customHeight="1">
      <c r="A39" s="23">
        <v>5</v>
      </c>
      <c r="B39" s="45">
        <v>50005</v>
      </c>
      <c r="C39" s="11">
        <v>210008</v>
      </c>
      <c r="D39" s="7" t="s">
        <v>151</v>
      </c>
      <c r="F39" s="10"/>
      <c r="H39" s="18"/>
      <c r="I39" s="18"/>
      <c r="J39" s="18"/>
    </row>
    <row r="40" spans="1:10" ht="12.75" customHeight="1">
      <c r="A40" s="23">
        <v>6</v>
      </c>
      <c r="B40" s="47">
        <v>46847</v>
      </c>
      <c r="C40" s="11">
        <v>14294</v>
      </c>
      <c r="D40" s="7" t="s">
        <v>152</v>
      </c>
      <c r="F40" s="10"/>
      <c r="H40" s="18"/>
      <c r="I40" s="18"/>
      <c r="J40" s="18"/>
    </row>
    <row r="41" spans="1:10" ht="12.75" customHeight="1">
      <c r="A41" s="23">
        <v>7</v>
      </c>
      <c r="B41" s="47">
        <v>46847</v>
      </c>
      <c r="C41" s="11">
        <v>33353</v>
      </c>
      <c r="D41" s="7" t="s">
        <v>153</v>
      </c>
      <c r="E41" s="7"/>
      <c r="F41" s="10"/>
      <c r="H41" s="18"/>
      <c r="I41" s="18"/>
      <c r="J41" s="18"/>
    </row>
    <row r="42" spans="1:10" ht="12.75" customHeight="1">
      <c r="A42" s="23">
        <v>8</v>
      </c>
      <c r="B42" s="47">
        <v>46847</v>
      </c>
      <c r="C42" s="11">
        <v>14414</v>
      </c>
      <c r="D42" s="7" t="s">
        <v>154</v>
      </c>
      <c r="F42" s="10"/>
      <c r="H42" s="18"/>
      <c r="I42" s="18"/>
      <c r="J42" s="18"/>
    </row>
    <row r="43" spans="1:10" ht="12.75" customHeight="1">
      <c r="A43" s="23">
        <v>9</v>
      </c>
      <c r="B43" s="47">
        <v>45758</v>
      </c>
      <c r="C43" s="11">
        <v>14167</v>
      </c>
      <c r="D43" s="7" t="s">
        <v>155</v>
      </c>
      <c r="F43" s="10"/>
      <c r="H43" s="18"/>
      <c r="I43" s="18"/>
      <c r="J43" s="18"/>
    </row>
    <row r="44" spans="1:10" ht="12.75" customHeight="1">
      <c r="A44" s="23">
        <v>10</v>
      </c>
      <c r="B44" s="47" t="s">
        <v>156</v>
      </c>
      <c r="C44" s="11">
        <v>97369</v>
      </c>
      <c r="D44" s="7" t="s">
        <v>157</v>
      </c>
      <c r="F44" s="10"/>
      <c r="H44" s="18"/>
      <c r="I44" s="18"/>
      <c r="J44" s="18"/>
    </row>
    <row r="45" spans="1:10" ht="12.75" customHeight="1">
      <c r="A45" s="23"/>
      <c r="B45" s="18" t="s">
        <v>158</v>
      </c>
      <c r="C45" s="21">
        <f>SUM(C35:C44)</f>
        <v>1060021</v>
      </c>
      <c r="D45" s="7"/>
      <c r="F45" s="10"/>
      <c r="H45" s="18"/>
      <c r="I45" s="18"/>
      <c r="J45" s="18"/>
    </row>
    <row r="46" spans="1:8" ht="12.75" customHeight="1">
      <c r="A46" s="23"/>
      <c r="F46" s="21"/>
      <c r="H46" s="21"/>
    </row>
    <row r="47" spans="1:8" ht="12.75" customHeight="1">
      <c r="A47" s="23"/>
      <c r="D47" s="18"/>
      <c r="E47" s="18"/>
      <c r="F47" s="18"/>
      <c r="G47" s="18"/>
      <c r="H47" s="21"/>
    </row>
    <row r="48" spans="9:10" ht="12.75" customHeight="1">
      <c r="I48" s="48"/>
      <c r="J48" s="48"/>
    </row>
    <row r="49" spans="8:10" ht="12.75" customHeight="1">
      <c r="H49" s="21"/>
      <c r="I49" s="18"/>
      <c r="J49" s="18"/>
    </row>
    <row r="50" spans="8:10" ht="12.75" customHeight="1">
      <c r="H50" s="21"/>
      <c r="I50" s="49"/>
      <c r="J50" s="49"/>
    </row>
    <row r="52" ht="12.75" customHeight="1">
      <c r="A52" s="18"/>
    </row>
  </sheetData>
  <sheetProtection selectLockedCells="1" selectUnlockedCells="1"/>
  <printOptions gridLines="1"/>
  <pageMargins left="0.25" right="0.25" top="1" bottom="1" header="0.5" footer="0.5"/>
  <pageSetup fitToHeight="1" fitToWidth="1" horizontalDpi="300" verticalDpi="300" orientation="landscape"/>
  <headerFooter alignWithMargins="0">
    <oddHeader>&amp;C&amp;"Arial,Bold"&amp;12WVWD - DEBT, CAPITAL OUTLAY, CAPITAL RESERVE</oddHeader>
    <oddFooter>&amp;L&amp;D&amp;R&amp;"Arial,Bold"&amp;12&amp;P</oddFooter>
  </headerFooter>
  <rowBreaks count="2" manualBreakCount="2">
    <brk id="51" max="255" man="1"/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3"/>
  <sheetViews>
    <sheetView tabSelected="1" zoomScalePageLayoutView="0" workbookViewId="0" topLeftCell="A1">
      <selection activeCell="G31" sqref="G31"/>
    </sheetView>
  </sheetViews>
  <sheetFormatPr defaultColWidth="11.421875" defaultRowHeight="12.75" customHeight="1"/>
  <cols>
    <col min="1" max="1" width="5.7109375" style="50" customWidth="1"/>
    <col min="2" max="2" width="25.7109375" style="0" customWidth="1"/>
    <col min="3" max="6" width="12.7109375" style="0" customWidth="1"/>
    <col min="7" max="7" width="13.7109375" style="0" customWidth="1"/>
    <col min="8" max="8" width="12.7109375" style="0" customWidth="1"/>
    <col min="9" max="9" width="13.421875" style="10" customWidth="1"/>
    <col min="10" max="11" width="16.00390625" style="0" customWidth="1"/>
    <col min="12" max="12" width="13.421875" style="0" customWidth="1"/>
    <col min="13" max="13" width="18.421875" style="0" customWidth="1"/>
    <col min="14" max="16384" width="8.8515625" style="0" customWidth="1"/>
  </cols>
  <sheetData>
    <row r="1" spans="1:64" ht="12.75" customHeight="1">
      <c r="A1" s="51" t="s">
        <v>159</v>
      </c>
      <c r="B1" s="52" t="s">
        <v>160</v>
      </c>
      <c r="C1" s="52" t="s">
        <v>161</v>
      </c>
      <c r="D1" s="52" t="s">
        <v>162</v>
      </c>
      <c r="E1" s="52" t="s">
        <v>163</v>
      </c>
      <c r="F1" s="6" t="s">
        <v>164</v>
      </c>
      <c r="G1" s="52" t="s">
        <v>165</v>
      </c>
      <c r="H1" s="52" t="s">
        <v>166</v>
      </c>
      <c r="I1" s="52" t="s">
        <v>167</v>
      </c>
      <c r="J1" s="3" t="s">
        <v>36</v>
      </c>
      <c r="K1" s="6" t="s">
        <v>9</v>
      </c>
      <c r="L1" s="3" t="s">
        <v>168</v>
      </c>
      <c r="M1" s="6" t="s">
        <v>169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:11" ht="12.75" customHeight="1">
      <c r="D2" s="28"/>
      <c r="H2" s="23"/>
      <c r="I2"/>
      <c r="K2" s="28" t="s">
        <v>170</v>
      </c>
    </row>
    <row r="3" spans="1:13" ht="15" customHeight="1">
      <c r="A3" s="50">
        <v>3319</v>
      </c>
      <c r="B3" t="s">
        <v>171</v>
      </c>
      <c r="C3" s="8">
        <v>30000</v>
      </c>
      <c r="D3" s="8">
        <v>0</v>
      </c>
      <c r="E3" s="8">
        <v>0</v>
      </c>
      <c r="F3" s="8">
        <v>0</v>
      </c>
      <c r="G3" s="8">
        <v>0</v>
      </c>
      <c r="H3">
        <v>0</v>
      </c>
      <c r="I3" s="8">
        <v>1873000</v>
      </c>
      <c r="J3" s="8">
        <v>30000</v>
      </c>
      <c r="K3" s="8"/>
      <c r="M3" s="7"/>
    </row>
    <row r="4" spans="2:13" ht="15" customHeight="1">
      <c r="B4" t="s">
        <v>172</v>
      </c>
      <c r="C4" s="8"/>
      <c r="D4" s="8"/>
      <c r="E4" s="8"/>
      <c r="F4" s="8"/>
      <c r="G4" s="8"/>
      <c r="I4" s="8"/>
      <c r="J4" s="8">
        <v>21265</v>
      </c>
      <c r="K4" s="8">
        <f aca="true" t="shared" si="0" ref="K4:K13">J4-I4</f>
        <v>21265</v>
      </c>
      <c r="L4">
        <v>0</v>
      </c>
      <c r="M4" s="7" t="s">
        <v>173</v>
      </c>
    </row>
    <row r="5" spans="1:13" ht="15" customHeight="1">
      <c r="A5" s="50">
        <v>3402</v>
      </c>
      <c r="B5" t="s">
        <v>174</v>
      </c>
      <c r="C5" s="8">
        <v>104000</v>
      </c>
      <c r="D5" s="8">
        <v>93743</v>
      </c>
      <c r="E5" s="8">
        <v>100000</v>
      </c>
      <c r="F5" s="8">
        <v>97149</v>
      </c>
      <c r="G5" s="8">
        <v>98500</v>
      </c>
      <c r="H5">
        <v>90180</v>
      </c>
      <c r="I5" s="8">
        <v>99000</v>
      </c>
      <c r="J5" s="8">
        <v>95335</v>
      </c>
      <c r="K5" s="8">
        <f t="shared" si="0"/>
        <v>-3665</v>
      </c>
      <c r="L5" s="8">
        <v>99000</v>
      </c>
      <c r="M5" s="7" t="s">
        <v>175</v>
      </c>
    </row>
    <row r="6" spans="1:13" ht="15" customHeight="1">
      <c r="A6" s="50">
        <v>3403</v>
      </c>
      <c r="B6" t="s">
        <v>176</v>
      </c>
      <c r="C6" s="8">
        <v>186315</v>
      </c>
      <c r="D6" s="8">
        <v>182824</v>
      </c>
      <c r="E6" s="8">
        <v>181000</v>
      </c>
      <c r="F6" s="8">
        <v>177834</v>
      </c>
      <c r="G6" s="8">
        <v>178000</v>
      </c>
      <c r="H6">
        <v>165606</v>
      </c>
      <c r="I6" s="8">
        <v>186000</v>
      </c>
      <c r="J6" s="8">
        <v>175088</v>
      </c>
      <c r="K6" s="8">
        <f t="shared" si="0"/>
        <v>-10912</v>
      </c>
      <c r="L6" s="8">
        <v>186000</v>
      </c>
      <c r="M6" s="7"/>
    </row>
    <row r="7" spans="2:13" ht="15" customHeight="1">
      <c r="B7" s="7" t="s">
        <v>177</v>
      </c>
      <c r="C7" s="8"/>
      <c r="D7" s="8"/>
      <c r="E7" s="8">
        <v>13000</v>
      </c>
      <c r="F7" s="8">
        <v>11965</v>
      </c>
      <c r="G7" s="8">
        <v>12000</v>
      </c>
      <c r="H7">
        <v>10850</v>
      </c>
      <c r="I7" s="8">
        <v>11600</v>
      </c>
      <c r="J7" s="8">
        <v>11635</v>
      </c>
      <c r="K7" s="8">
        <f t="shared" si="0"/>
        <v>35</v>
      </c>
      <c r="L7" s="8">
        <v>12000</v>
      </c>
      <c r="M7" s="7"/>
    </row>
    <row r="8" spans="1:13" ht="15" customHeight="1">
      <c r="A8" s="50">
        <v>3409</v>
      </c>
      <c r="B8" t="s">
        <v>178</v>
      </c>
      <c r="C8" s="8">
        <v>5000</v>
      </c>
      <c r="D8" s="8">
        <v>2722</v>
      </c>
      <c r="E8" s="8">
        <v>3000</v>
      </c>
      <c r="F8" s="8">
        <v>1996</v>
      </c>
      <c r="G8" s="8">
        <v>2000</v>
      </c>
      <c r="H8">
        <v>2661</v>
      </c>
      <c r="I8" s="8">
        <v>2000</v>
      </c>
      <c r="J8" s="8">
        <v>4193</v>
      </c>
      <c r="K8" s="8">
        <f t="shared" si="0"/>
        <v>2193</v>
      </c>
      <c r="L8" s="8">
        <v>5000</v>
      </c>
      <c r="M8" s="7"/>
    </row>
    <row r="9" spans="1:12" ht="15" customHeight="1">
      <c r="A9" s="50">
        <v>3502</v>
      </c>
      <c r="B9" t="s">
        <v>179</v>
      </c>
      <c r="C9" s="8">
        <v>15</v>
      </c>
      <c r="D9" s="8">
        <v>21</v>
      </c>
      <c r="E9" s="8">
        <v>25</v>
      </c>
      <c r="F9" s="8">
        <v>7</v>
      </c>
      <c r="G9" s="8">
        <v>7</v>
      </c>
      <c r="H9">
        <v>70</v>
      </c>
      <c r="I9" s="8">
        <v>45</v>
      </c>
      <c r="J9" s="8">
        <v>117</v>
      </c>
      <c r="K9" s="8">
        <f t="shared" si="0"/>
        <v>72</v>
      </c>
      <c r="L9" s="8">
        <v>100</v>
      </c>
    </row>
    <row r="10" spans="1:13" ht="15" customHeight="1">
      <c r="A10" s="50">
        <v>3509</v>
      </c>
      <c r="B10" s="7" t="s">
        <v>180</v>
      </c>
      <c r="C10" s="8">
        <v>4200</v>
      </c>
      <c r="D10" s="8">
        <v>250</v>
      </c>
      <c r="E10" s="8">
        <v>2000</v>
      </c>
      <c r="F10" s="8">
        <v>2422</v>
      </c>
      <c r="G10" s="8">
        <v>1000</v>
      </c>
      <c r="H10">
        <v>8000</v>
      </c>
      <c r="I10" s="8">
        <v>8000</v>
      </c>
      <c r="J10" s="8">
        <v>4000</v>
      </c>
      <c r="K10" s="8">
        <f t="shared" si="0"/>
        <v>-4000</v>
      </c>
      <c r="L10" s="8">
        <v>4700</v>
      </c>
      <c r="M10" s="7"/>
    </row>
    <row r="11" spans="2:13" ht="15" customHeight="1">
      <c r="B11" s="7" t="s">
        <v>181</v>
      </c>
      <c r="C11" s="8">
        <v>1000</v>
      </c>
      <c r="D11" s="8">
        <v>1532</v>
      </c>
      <c r="E11" s="8">
        <v>2425</v>
      </c>
      <c r="F11" s="8">
        <v>2244</v>
      </c>
      <c r="G11" s="8">
        <v>2100</v>
      </c>
      <c r="H11">
        <v>4533</v>
      </c>
      <c r="I11" s="8">
        <v>2100</v>
      </c>
      <c r="J11" s="8">
        <v>5528</v>
      </c>
      <c r="K11" s="8">
        <f t="shared" si="0"/>
        <v>3428</v>
      </c>
      <c r="L11" s="8">
        <v>3300</v>
      </c>
      <c r="M11" s="7" t="s">
        <v>182</v>
      </c>
    </row>
    <row r="12" spans="2:13" ht="15" customHeight="1">
      <c r="B12" s="7" t="s">
        <v>183</v>
      </c>
      <c r="C12" s="8">
        <v>4200</v>
      </c>
      <c r="D12" s="8">
        <v>2866</v>
      </c>
      <c r="E12" s="8">
        <v>4000</v>
      </c>
      <c r="F12" s="8">
        <v>3136</v>
      </c>
      <c r="G12" s="8">
        <v>3200</v>
      </c>
      <c r="H12">
        <v>5859</v>
      </c>
      <c r="I12" s="8">
        <v>3000</v>
      </c>
      <c r="J12" s="8">
        <v>3736</v>
      </c>
      <c r="K12" s="8">
        <f t="shared" si="0"/>
        <v>736</v>
      </c>
      <c r="L12" s="8">
        <v>3700</v>
      </c>
      <c r="M12" s="7" t="s">
        <v>184</v>
      </c>
    </row>
    <row r="13" spans="2:13" ht="15" customHeight="1">
      <c r="B13" s="7" t="s">
        <v>185</v>
      </c>
      <c r="C13" s="8"/>
      <c r="D13" s="8"/>
      <c r="E13" s="8">
        <v>1500</v>
      </c>
      <c r="F13" s="8">
        <v>4849</v>
      </c>
      <c r="G13" s="8">
        <v>3000</v>
      </c>
      <c r="H13">
        <v>1470</v>
      </c>
      <c r="I13" s="8">
        <v>2800</v>
      </c>
      <c r="J13" s="8">
        <v>2805</v>
      </c>
      <c r="K13" s="8">
        <f t="shared" si="0"/>
        <v>5</v>
      </c>
      <c r="L13" s="8">
        <v>2900</v>
      </c>
      <c r="M13" s="7"/>
    </row>
    <row r="14" spans="2:12" ht="15" customHeight="1">
      <c r="B14" t="s">
        <v>186</v>
      </c>
      <c r="C14" s="8">
        <f>SUM(C3:C12)</f>
        <v>334730</v>
      </c>
      <c r="D14" s="8">
        <f>SUM(D3:D12)</f>
        <v>283958</v>
      </c>
      <c r="E14" s="8">
        <f aca="true" t="shared" si="1" ref="E14:J14">SUM(E3:E13)</f>
        <v>306950</v>
      </c>
      <c r="F14" s="8">
        <f t="shared" si="1"/>
        <v>301602</v>
      </c>
      <c r="G14" s="8">
        <f t="shared" si="1"/>
        <v>299807</v>
      </c>
      <c r="H14" s="8">
        <f t="shared" si="1"/>
        <v>289229</v>
      </c>
      <c r="I14" s="8">
        <f t="shared" si="1"/>
        <v>2187545</v>
      </c>
      <c r="J14" s="8">
        <f t="shared" si="1"/>
        <v>353702</v>
      </c>
      <c r="K14" s="8">
        <f>SUM(K4:K13)</f>
        <v>9157</v>
      </c>
      <c r="L14" s="8">
        <f>SUM(L3:L13)</f>
        <v>316700</v>
      </c>
    </row>
    <row r="15" spans="2:13" ht="15" customHeight="1">
      <c r="B15" s="7" t="s">
        <v>187</v>
      </c>
      <c r="C15" s="8"/>
      <c r="D15" s="8"/>
      <c r="E15" s="8"/>
      <c r="F15" s="8"/>
      <c r="G15" s="8"/>
      <c r="I15" s="8"/>
      <c r="J15" s="8"/>
      <c r="K15" s="8"/>
      <c r="L15" s="8">
        <f>L14-L3</f>
        <v>316700</v>
      </c>
      <c r="M15" t="s">
        <v>188</v>
      </c>
    </row>
    <row r="16" spans="2:13" ht="15" customHeight="1">
      <c r="B16" s="7"/>
      <c r="C16" s="8"/>
      <c r="D16" s="8"/>
      <c r="E16" s="8"/>
      <c r="F16" s="8"/>
      <c r="G16" s="8"/>
      <c r="I16" s="8"/>
      <c r="K16" s="8"/>
      <c r="M16" s="7"/>
    </row>
    <row r="17" spans="1:13" ht="15" customHeight="1">
      <c r="A17" s="50">
        <v>3934</v>
      </c>
      <c r="B17" s="7" t="s">
        <v>189</v>
      </c>
      <c r="C17" s="8">
        <v>1035000</v>
      </c>
      <c r="D17" s="8">
        <v>96000</v>
      </c>
      <c r="E17" s="8">
        <v>30000</v>
      </c>
      <c r="F17" s="8">
        <v>31000</v>
      </c>
      <c r="G17" s="8">
        <v>0</v>
      </c>
      <c r="H17">
        <v>0</v>
      </c>
      <c r="I17" s="8"/>
      <c r="K17" s="8"/>
      <c r="M17" s="7"/>
    </row>
    <row r="18" spans="2:13" ht="15" customHeight="1">
      <c r="B18" t="s">
        <v>190</v>
      </c>
      <c r="C18" s="8">
        <v>132000</v>
      </c>
      <c r="D18" s="8">
        <v>144233</v>
      </c>
      <c r="E18" s="8">
        <v>145000</v>
      </c>
      <c r="F18" s="8">
        <v>150400</v>
      </c>
      <c r="G18" s="8">
        <v>175400</v>
      </c>
      <c r="H18">
        <v>174826</v>
      </c>
      <c r="I18" s="8">
        <v>175000</v>
      </c>
      <c r="J18" s="8">
        <v>184875</v>
      </c>
      <c r="K18" s="8">
        <f>J18-I18</f>
        <v>9875</v>
      </c>
      <c r="L18" s="8">
        <v>185000</v>
      </c>
      <c r="M18" s="16"/>
    </row>
    <row r="19" spans="2:13" ht="15" customHeight="1">
      <c r="B19" s="7" t="s">
        <v>191</v>
      </c>
      <c r="C19" s="8">
        <v>5000</v>
      </c>
      <c r="D19" s="8">
        <v>0</v>
      </c>
      <c r="E19" s="8">
        <v>5000</v>
      </c>
      <c r="F19" s="8">
        <v>0</v>
      </c>
      <c r="G19" s="8">
        <v>0</v>
      </c>
      <c r="I19" s="8">
        <v>5000</v>
      </c>
      <c r="J19" s="8">
        <v>0</v>
      </c>
      <c r="K19" s="8">
        <f>J19-I19</f>
        <v>-5000</v>
      </c>
      <c r="L19" s="8">
        <v>7000</v>
      </c>
      <c r="M19" s="7"/>
    </row>
    <row r="20" spans="3:13" ht="15" customHeight="1">
      <c r="C20" s="8">
        <f>C18+C14+C19+C17</f>
        <v>1506730</v>
      </c>
      <c r="D20" s="8">
        <f>D18+D15+D19</f>
        <v>144233</v>
      </c>
      <c r="E20" s="8">
        <f aca="true" t="shared" si="2" ref="E20:J20">SUM(E17:E19)</f>
        <v>180000</v>
      </c>
      <c r="F20" s="8">
        <f t="shared" si="2"/>
        <v>181400</v>
      </c>
      <c r="G20" s="8">
        <f t="shared" si="2"/>
        <v>175400</v>
      </c>
      <c r="H20" s="8">
        <f t="shared" si="2"/>
        <v>174826</v>
      </c>
      <c r="I20" s="8">
        <f t="shared" si="2"/>
        <v>180000</v>
      </c>
      <c r="J20" s="8">
        <f t="shared" si="2"/>
        <v>184875</v>
      </c>
      <c r="K20" s="8">
        <f>J20-I20</f>
        <v>4875</v>
      </c>
      <c r="L20" s="8">
        <f>SUM(L17:L19)</f>
        <v>192000</v>
      </c>
      <c r="M20" s="7"/>
    </row>
    <row r="21" spans="2:13" ht="15" customHeight="1">
      <c r="B21" t="s">
        <v>192</v>
      </c>
      <c r="C21" s="8">
        <f aca="true" t="shared" si="3" ref="C21:J21">C20+C14</f>
        <v>1841460</v>
      </c>
      <c r="D21" s="8">
        <f t="shared" si="3"/>
        <v>428191</v>
      </c>
      <c r="E21" s="8">
        <f t="shared" si="3"/>
        <v>486950</v>
      </c>
      <c r="F21" s="8">
        <f t="shared" si="3"/>
        <v>483002</v>
      </c>
      <c r="G21" s="8">
        <f t="shared" si="3"/>
        <v>475207</v>
      </c>
      <c r="H21" s="8">
        <f t="shared" si="3"/>
        <v>464055</v>
      </c>
      <c r="I21" s="8">
        <f t="shared" si="3"/>
        <v>2367545</v>
      </c>
      <c r="J21" s="8">
        <f t="shared" si="3"/>
        <v>538577</v>
      </c>
      <c r="K21" s="8"/>
      <c r="L21" s="8">
        <f>L20+L15</f>
        <v>508700</v>
      </c>
      <c r="M21" s="7" t="s">
        <v>188</v>
      </c>
    </row>
    <row r="22" spans="3:13" ht="15" customHeight="1">
      <c r="C22" s="10"/>
      <c r="D22" s="10"/>
      <c r="E22" s="10"/>
      <c r="F22" s="10"/>
      <c r="G22" s="10"/>
      <c r="H22" s="10"/>
      <c r="J22" s="10"/>
      <c r="K22" s="10"/>
      <c r="L22" s="10"/>
      <c r="M22" s="22" t="s">
        <v>193</v>
      </c>
    </row>
    <row r="23" ht="12.75" customHeight="1">
      <c r="M23" s="7"/>
    </row>
  </sheetData>
  <sheetProtection selectLockedCells="1" selectUnlockedCells="1"/>
  <printOptions gridLines="1"/>
  <pageMargins left="0.25" right="0.25" top="1" bottom="1" header="0.5" footer="0.5"/>
  <pageSetup fitToHeight="1" fitToWidth="1" horizontalDpi="300" verticalDpi="300" orientation="landscape"/>
  <headerFooter alignWithMargins="0">
    <oddHeader>&amp;C&amp;"Arial,Bold"&amp;12WVWD - REVENUE ESTIMATES</oddHeader>
    <oddFooter>&amp;L&amp;D&amp;R&amp;"Arial,Bold"&amp;12&amp;P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mclaughlin</dc:creator>
  <cp:keywords/>
  <dc:description/>
  <cp:lastModifiedBy/>
  <cp:lastPrinted>2023-01-23T19:35:24Z</cp:lastPrinted>
  <dcterms:created xsi:type="dcterms:W3CDTF">2003-10-24T14:49:52Z</dcterms:created>
  <dcterms:modified xsi:type="dcterms:W3CDTF">2023-01-23T19:36:54Z</dcterms:modified>
  <cp:category/>
  <cp:version/>
  <cp:contentType/>
  <cp:contentStatus/>
  <cp:revision>43</cp:revision>
</cp:coreProperties>
</file>